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65" windowWidth="11880" windowHeight="8940" firstSheet="1" activeTab="3"/>
  </bookViews>
  <sheets>
    <sheet name="Divider1" sheetId="1" r:id="rId1"/>
    <sheet name="Sheet1" sheetId="2" r:id="rId2"/>
    <sheet name="Divider2" sheetId="3" r:id="rId3"/>
    <sheet name="Sheet2" sheetId="4" r:id="rId4"/>
    <sheet name="Divider3" sheetId="5" r:id="rId5"/>
    <sheet name="Sheet3" sheetId="6" r:id="rId6"/>
    <sheet name="Chart3" sheetId="7" r:id="rId7"/>
    <sheet name="Divider4" sheetId="8" r:id="rId8"/>
    <sheet name="Sheet4" sheetId="9" r:id="rId9"/>
    <sheet name="Chart4" sheetId="10" r:id="rId10"/>
    <sheet name="DividerPhotos" sheetId="11" r:id="rId11"/>
  </sheets>
  <definedNames>
    <definedName name="_xlnm.Print_Area" localSheetId="6">'Chart3'!$A$1:$M$37</definedName>
    <definedName name="_xlnm.Print_Area" localSheetId="9">'Chart4'!$A$1:$M$55</definedName>
    <definedName name="_xlnm.Print_Area" localSheetId="0">'Divider1'!$A$1:$M$66</definedName>
    <definedName name="_xlnm.Print_Area" localSheetId="10">'DividerPhotos'!$A$1:$J$58</definedName>
    <definedName name="_xlnm.Print_Area" localSheetId="1">'Sheet1'!$A$1:$R$23</definedName>
    <definedName name="_xlnm.Print_Area" localSheetId="3">'Sheet2'!$A$1:$G$74</definedName>
    <definedName name="_xlnm.Print_Area" localSheetId="5">'Sheet3'!$A$1:$K$27</definedName>
    <definedName name="_xlnm.Print_Area" localSheetId="8">'Sheet4'!$A$1:$V$34</definedName>
    <definedName name="_xlnm.Print_Titles" localSheetId="1">'Sheet1'!$1:$4</definedName>
    <definedName name="_xlnm.Print_Titles" localSheetId="3">'Sheet2'!$1:$3</definedName>
    <definedName name="_xlnm.Print_Titles" localSheetId="5">'Sheet3'!$1:$5</definedName>
    <definedName name="_xlnm.Print_Titles" localSheetId="8">'Sheet4'!$1:$4</definedName>
  </definedNames>
  <calcPr fullCalcOnLoad="1"/>
</workbook>
</file>

<file path=xl/sharedStrings.xml><?xml version="1.0" encoding="utf-8"?>
<sst xmlns="http://schemas.openxmlformats.org/spreadsheetml/2006/main" count="289" uniqueCount="140">
  <si>
    <t>Component</t>
  </si>
  <si>
    <t>Quantity</t>
  </si>
  <si>
    <t>Unit of Measurement</t>
  </si>
  <si>
    <t>Unit Cost</t>
  </si>
  <si>
    <t>Component No.</t>
  </si>
  <si>
    <t xml:space="preserve"> </t>
  </si>
  <si>
    <t xml:space="preserve">                                                                                                                                                               </t>
  </si>
  <si>
    <t>DISCUSSION</t>
  </si>
  <si>
    <t>YEAR</t>
  </si>
  <si>
    <t>COMPONENT</t>
  </si>
  <si>
    <t>FUTURE COST (INFLATED)</t>
  </si>
  <si>
    <t>ANNUAL CONTRIBUTION</t>
  </si>
  <si>
    <t>INTEREST INCOME</t>
  </si>
  <si>
    <t>CAPITAL EXPENDITURES</t>
  </si>
  <si>
    <t>BEGINNING RESERVE FUND BALANCE</t>
  </si>
  <si>
    <t>ENDING RESERVE FUND BALANCE</t>
  </si>
  <si>
    <t>Beginning Reserve Fund Balance:</t>
  </si>
  <si>
    <t>Annual Contribution To Reserves:</t>
  </si>
  <si>
    <t>Contribution Percentage Increase:</t>
  </si>
  <si>
    <t>Annual Inflation Factor:</t>
  </si>
  <si>
    <t>Annual Interest Income Factor:</t>
  </si>
  <si>
    <t>Component Number</t>
  </si>
  <si>
    <t xml:space="preserve">Cost For 1st Cycle </t>
  </si>
  <si>
    <t xml:space="preserve">Cost For 2nd Cycle </t>
  </si>
  <si>
    <t xml:space="preserve">Cost For 3rd Cycle </t>
  </si>
  <si>
    <t xml:space="preserve">  Beginning Reserve Fund Balance:</t>
  </si>
  <si>
    <t>TOTAL ANNUAL EXPENDITURES</t>
  </si>
  <si>
    <t>ANNUAL COMPONENT CONTRIBUTION TOTALS</t>
  </si>
  <si>
    <t>COMPONENT METHOD SUMMARY</t>
  </si>
  <si>
    <t xml:space="preserve"> BEGINNING RESERVE FUND BALANCE </t>
  </si>
  <si>
    <t>PLUS ANNUAL COMPONENT CONTRIBUTION</t>
  </si>
  <si>
    <t>SUBTOTAL</t>
  </si>
  <si>
    <t>Total Asset Base</t>
  </si>
  <si>
    <t>Typical Service Life (Yrs)</t>
  </si>
  <si>
    <t>TOTAL ASSET
BASE</t>
  </si>
  <si>
    <t>Percentage of Replacement</t>
  </si>
  <si>
    <t>Bal</t>
  </si>
  <si>
    <t>Exp</t>
  </si>
  <si>
    <t>Cont</t>
  </si>
  <si>
    <t>COMPONENT NO.</t>
  </si>
  <si>
    <t>Balance Interest</t>
  </si>
  <si>
    <t>Contribution Interest</t>
  </si>
  <si>
    <t>Expenditure Interest</t>
  </si>
  <si>
    <t>ACTION</t>
  </si>
  <si>
    <t>1st Cycle Year</t>
  </si>
  <si>
    <t>2nd Cycle Year</t>
  </si>
  <si>
    <t>3rd Cycle Year</t>
  </si>
  <si>
    <t>STUDY PERIOD TOTALS</t>
  </si>
  <si>
    <t>Photo (#1, #2)   Maintenance Protocol 
(7.1, 7.2)</t>
  </si>
  <si>
    <t xml:space="preserve"> BALANCE TO ASSET BASE RATIO</t>
  </si>
  <si>
    <t xml:space="preserve">Reserve Fund Plan for
TUSCAWILLA HILLS CITIZEN'S ASSOCIATION                                                              
Charles Town, West Virginia                                                                         </t>
  </si>
  <si>
    <r>
      <t xml:space="preserve">COMPONENT DATA AND
ASSET REPLACEMENT SCHEDULE
TABLE 1
</t>
    </r>
    <r>
      <rPr>
        <b/>
        <sz val="14"/>
        <rFont val="Microstile"/>
        <family val="2"/>
      </rPr>
      <t>2008 Through 2027</t>
    </r>
  </si>
  <si>
    <t>1.  ASPHALT COMPONENTS</t>
  </si>
  <si>
    <t xml:space="preserve">1.1       </t>
  </si>
  <si>
    <t>Asphalt Restoration Projects</t>
  </si>
  <si>
    <t>SY</t>
  </si>
  <si>
    <t>25</t>
  </si>
  <si>
    <t xml:space="preserve">1.2       </t>
  </si>
  <si>
    <t>Asphalt Repairs, Phase 1</t>
  </si>
  <si>
    <t>20</t>
  </si>
  <si>
    <t xml:space="preserve">1.3       </t>
  </si>
  <si>
    <t>Asphalt Repairs, Phase 2</t>
  </si>
  <si>
    <t xml:space="preserve">1.4       </t>
  </si>
  <si>
    <t>Asphalt Repairs, Phase 3</t>
  </si>
  <si>
    <t>2.  CONCRETE COMPONENTS</t>
  </si>
  <si>
    <t xml:space="preserve">2.1       </t>
  </si>
  <si>
    <t>Concrete Sidewalks</t>
  </si>
  <si>
    <t>SF</t>
  </si>
  <si>
    <t>5</t>
  </si>
  <si>
    <t xml:space="preserve">2.2       </t>
  </si>
  <si>
    <t>Concrete Curbs &amp; Gutters</t>
  </si>
  <si>
    <t>LF</t>
  </si>
  <si>
    <t>3.  SITE FEATURES</t>
  </si>
  <si>
    <t xml:space="preserve">3.1       </t>
  </si>
  <si>
    <t>Entrance Features</t>
  </si>
  <si>
    <t>LS</t>
  </si>
  <si>
    <t xml:space="preserve">3.2       </t>
  </si>
  <si>
    <t>Central Mail Station Re-Roofing</t>
  </si>
  <si>
    <t xml:space="preserve">3.3       </t>
  </si>
  <si>
    <t>Central Mailboxes</t>
  </si>
  <si>
    <t>40</t>
  </si>
  <si>
    <t xml:space="preserve">3.4       </t>
  </si>
  <si>
    <t>Summit Point Mail Station Re-Roofing</t>
  </si>
  <si>
    <t xml:space="preserve">3.5       </t>
  </si>
  <si>
    <t>Summit Point Mailboxes</t>
  </si>
  <si>
    <t xml:space="preserve">3.6       </t>
  </si>
  <si>
    <t>Tot Lot &amp; Outdoor Furniture</t>
  </si>
  <si>
    <t>15</t>
  </si>
  <si>
    <t xml:space="preserve">3.7       </t>
  </si>
  <si>
    <t>Basketball Court Restoration</t>
  </si>
  <si>
    <t xml:space="preserve">3.8       </t>
  </si>
  <si>
    <t>Basketball Standards</t>
  </si>
  <si>
    <t>EA</t>
  </si>
  <si>
    <t xml:space="preserve">3.9       </t>
  </si>
  <si>
    <t>Split-Rail Fencing</t>
  </si>
  <si>
    <t xml:space="preserve">3.10      </t>
  </si>
  <si>
    <t>Storm Water Drainage System Allowance</t>
  </si>
  <si>
    <t>7</t>
  </si>
  <si>
    <r>
      <t xml:space="preserve">CALENDAR OF EXPENDITURES
TABLE 2
</t>
    </r>
    <r>
      <rPr>
        <b/>
        <sz val="18"/>
        <color indexed="8"/>
        <rFont val="Microstile"/>
        <family val="2"/>
      </rPr>
      <t>2008 Through 2027</t>
    </r>
  </si>
  <si>
    <t>PRESENT COST
2008</t>
  </si>
  <si>
    <t>TOTAL EXPENDITURES</t>
  </si>
  <si>
    <t>NO EXPENDITURES</t>
  </si>
  <si>
    <t>1.1</t>
  </si>
  <si>
    <t>1.2</t>
  </si>
  <si>
    <t>1.3</t>
  </si>
  <si>
    <t>1.4</t>
  </si>
  <si>
    <t>2.1</t>
  </si>
  <si>
    <t>2.2</t>
  </si>
  <si>
    <t>3.1</t>
  </si>
  <si>
    <t>3.2</t>
  </si>
  <si>
    <t>3.3</t>
  </si>
  <si>
    <t>3.4</t>
  </si>
  <si>
    <t>3.5</t>
  </si>
  <si>
    <t>3.6</t>
  </si>
  <si>
    <t>3.7</t>
  </si>
  <si>
    <t>3.8</t>
  </si>
  <si>
    <t>3.9</t>
  </si>
  <si>
    <t>3.10</t>
  </si>
  <si>
    <t>PLUS INTEREST INCOME @ 2.00%</t>
  </si>
  <si>
    <t>FUNDING ANALYSIS
COMPONENT METHOD
TABLE 4</t>
  </si>
  <si>
    <t>AVERAGE ANNUAL CONTRIBUTION</t>
  </si>
  <si>
    <t>STUDY PERIOD INTEREST TOTAL</t>
  </si>
  <si>
    <t>STUDY PERIOD TOTAL CONTRIBUTIONS</t>
  </si>
  <si>
    <r>
      <t xml:space="preserve">FUNDING ANALYSIS
</t>
    </r>
    <r>
      <rPr>
        <b/>
        <sz val="26"/>
        <rFont val="Microstile"/>
        <family val="2"/>
      </rPr>
      <t>CASH FLOW METHOD
TABLE 3</t>
    </r>
  </si>
  <si>
    <t>The asphalt pavement throughout the community appears to range from poor to good condition. The thickness of the pavement could not be visually determined, although it is reported to be originally a 6"aggregate sub-base, with 2" base asphalt and 1" wear course. This quite minimal for pavement serving heavy trash trucks and moving vans. Restoration includes edgemilling, full milling where deflected, and overlay with 1-½" new compacted asphalt. Core sampling should be used to determine the depth and condition of the sub-base and pavement prior to restoration. Costs include re-striping, but not replacement of any inadequate sub-base. A full useful service life is dependent on preventative maintenance being performed as suggested in the Maintenance Protocols section of the report. See the Asphalt Pavement Supplemental Report, Section 8, for additional details. Refer to the Maintenance Protocols, Section 7 of the report, and to the photographs. It should be noted that this is only a rough projection of anticipated replacement requirements and that actual experience may be faster or slower than scheduled. Future updates will help refine the depreciation rates.</t>
  </si>
  <si>
    <t>Mill and Replace: The subject pavement sections appear to be original or older second-cycle overlays and in generally the poorest condition with no apparent maintenance having been performed on the deteriorated areas. No surface ground water seepage was observed. Large areas of alligator cracking, indicative of sub-base damage or insufficient asphalt depth were observed on these streets. The Phase 1 asphalt restoration project includes full-width milling and replacement with 1 1/2" of compacted asphalt on street sections that are deflected. Stop and start lines and driveway intersections will be milled and feathered where full milling is not required. It does not include repair of the sub-base. Costs were provided by U.S. Paving, LLC of Charles Town. See the Asphalt Pavement Supplemental Report, Section 8, for additional details. Refer to the Maintenance Protocols, Section 7 of the report, and to the photographs.</t>
  </si>
  <si>
    <t>Mill and Replace: The subject pavement sections appear to be original or older second-cycle overlays and in generally the fair to poor condition with no apparent maintenance having been performed on the deteriorated areas. No surface ground water seepage was observed. Large areas of alligator cracking, indicative of sub-base damage or insufficient asphalt depth were observed on these streets. The Phase 2 asphalt restoration project includes full-width milling and replacement with 1 1/2" of compacted asphalt on street sections that are deflected. Stop and start lines and driveway intersections will be milled and feathered where full milling is not required. It does not include repair of the sub-base. Costs were provided by U.S. Paving, LLC of Charles Town. See the Asphalt Pavement Supplemental Report, Section 8, for additional details. Refer to the Maintenance Protocols, Section 7 of the report, and to the photographs.</t>
  </si>
  <si>
    <t>Mill and Replace: The subject pavement sections appear to be original or older second-cycle overlays and in generally the best of the deficient pavement with no apparent maintenance having been performed on the deteriorated areas. No surface ground water seepage was observed. Large areas of alligator cracking, indicative of sub-base damage or insufficient asphalt depth were observed on these streets. The Phase 3 asphalt restoration project includes full-width milling and replacement with 1 1/2" of compacted asphalt on street sections that are deflected. Stop and start lines and driveway intersections will be milled and feathered where full milling is not required. It does not include repair of the sub-base. Costs were provided by U.S. Paving, LLC of Charles Town. See the Asphalt Pavement Supplemental Report, Section 8, for additional details. Refer to the Maintenance Protocols, Section 7 of the report, and to the photographs.</t>
  </si>
  <si>
    <t>Concrete sidewalks throughout the community are generally 4' or 5' wide. The thickness of the concrete could not be visually determined although the thickened edge at pavements appears to be generally 8". Their condition ranges from good to poor. We observed many newer sections and approximately 687 square feet of deficient concrete. Some sections are settled or heaved causing tripping hazards, some sections are cracked, and some areas have scaled surfaces. We have scheduled replacement of only the sections with extremely scaled surfaces as they appear to pose a hazard at the present. Replacement of additional scaled sections should be addressed with each replacement cycle as they will tend to deteriorate more quickly over time. Cyclic repairs are scheduled as full replacement at one time is not appropriate or anticipated. Concrete repairs are scheduled to coincide with other concrete components to promote cost efficiencies. Refer to the Maintenance Protocols, Section 7 of the report, and to the photographs.</t>
  </si>
  <si>
    <t>The drivelanes and parking bays of the townhome sections are lined with standard-profile, cast-in-place, concrete curbs. The curbs are generally in good condition with only a few minor transverse cracks and a few settled or deteriorated sections observed. As curbs age, cracks, vehicle impact damage, and settlement should be anticipated. Cyclic repairs are scheduled as full replacement at one time is not appropriate or anticipated. Concrete are scheduled to coincide with other concrete components to promote cost efficiencies.  Refer to the Maintenance Protocols, Section 7 of the report, and to the photographs.</t>
  </si>
  <si>
    <t xml:space="preserve">The entrance features on each side of Tuscawilla Drive at Route 51 consist of a painted polyvinyl chloride (PVC) panel sign approximately 10' by 3' supported on each side by 7' sections of PVC picket fencing. The structures appear to be relatively new and in good condition with no damage or deterioration observed. Other than cleaning and replacement of damaged components, this type of material requires little maintenance throughout its long useful service life. Refer to the cover photo. </t>
  </si>
  <si>
    <t>The 3/12 pitched roof has an asphalt shingle covering. We observed a large number of missing shingles indicating that this roof has exceeded its useful service life. Pre-finished aluminum gutters and downspouts are installed at roof terminations. Gutters and downspouts appear to be in generally damaged, poor condition. The re-roofing project is scheduled near-term. Re-roofing projects include replacement of shingles, deteriorated sheathing, and gutters and downspouts. Refer to the Maintenance Protocols, Section 7 of the report, and to the photographs.</t>
  </si>
  <si>
    <t>Mailboxes are of two different configurations at this station: Built-in and free standing including parcel box modules. All components appear to be in worn but serviceable condition. We have scheduled replacement mid-term and have based the cost on the proposal obtained for the Summit Point station.</t>
  </si>
  <si>
    <t>The 3/12 pitched roof has an asphalt shingle covering. This appears to be a recent re-roofing and we observed no deteriorated shingles or deflection of the roof sheathing. Pre-finished aluminum gutters and downspouts are installed at all roof terminations. Downspouts appear to be properly directed away from building foundations. All components appear to be in good condition. Re-roofing projects include replacement of shingles, deteriorated sheathing, and gutters and downspouts. Refer to the Maintenance Protocols, Section 7 of the report, and to the photographs.</t>
  </si>
  <si>
    <t>Mailboxes at this station are of varying configurations including free standing modules, parcel boxes, and at least three different types of built-in modules. Most are in generally poor condition and are scheduled for replacement near-term. We understand that Management has obtained a proposal from Salsbury Industries for $18,000 to replace the boxes as well as one from Kubic Construction for $8,550 to cover the necessary reconstruction. We have based the cost on these proposals. Refer to the Maintenance Protocols, Section 7 of the report, and to the photographs.</t>
  </si>
  <si>
    <t>One tot lot is located within the community. Equipment consists of wood borders, a metal swing set, wood benches, two spring toys, a galvanized metal climbing arch, and a small wood post play module. All equipment appears to be older and in serviceable condition. Preventive maintenance, as outlined in the Maintenance Protocols section of the report, will improve appearance and extend the useful service lives of tot lot components. Frequent, periodic safety checks of all components should be conducted to prevent personal injury. Replacement costs are based on replacement with U.S. Consumer Product Safety Commission (CPSC)-compliant play modules. Refer to the Maintenance Protocols, Section 7 of the report, and to the photographs.</t>
  </si>
  <si>
    <t>A basketball court is located within the community at the recreation area. The court appears to be in fair, but serviceable condition, with one large crack across the center as well as a repair patch. Filling the crack with a rubberized asphaltic material would prevent water from infiltrating beneath the court and may extend the useful service life by preventing freeze/thaw damage. Due to financial considerations, we have scheduled restoration later in the study period coinciding with other paving projects. Refer to the Maintenance Protocols, Section 7 of the report, and to the photographs.</t>
  </si>
  <si>
    <t>Painted metal post standards with backboards are constructed at each end of the court. They appear to be in serviceable condition. They are scheduled for replacement coinciding with the court restoration project.</t>
  </si>
  <si>
    <t>Wood split-rail fences are constructed adjacent to the two entrances as well as at some other perimeter locations and the recreation area. We observed replacement posts and rails at the Summit Point fencing. Although some wood components appear to be deteriorated, most fences generally appear to be sound, with the exception of the fencing at the rear of the recreation area. Several sections of that fence are down, some rails are down, and much of the fencing is extensively covered by vegetation, which is damaging it. Preventative maintenance, as outlined in Maintenance Protocols, will improve appearance and extend the useful service lives. Refer to the photographs.</t>
  </si>
  <si>
    <t>Storm water drainage is provided by concrete yard drains, curb drop inlets, underground structures, and approximately four storm water management areas created by earthen impoundment structures. All observable components appear to be in good condition. Some pond areas are somewhat overgrown with vegetation, which should be periodically controlled as woody vegetation diminishes capacity over time. Though storm water drainage systems are a long life component and catastrophic failure is not anticipated, it is prudent to plan for localized repairs and repairs to ancillary damage as the system ages. This category may also be used to address localized erosion issues. Refer to the photographs.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</si>
</sst>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 numFmtId="166" formatCode="0_);[Red]\(0\)"/>
    <numFmt numFmtId="167" formatCode="_(&quot;$&quot;* #,##0.0_);_(&quot;$&quot;* \(#,##0.0\);_(&quot;$&quot;* &quot;-&quot;??_);_(@_)"/>
    <numFmt numFmtId="168" formatCode="_(&quot;$&quot;* #,##0_);_(&quot;$&quot;* \(#,##0\);_(&quot;$&quot;* &quot;-&quot;??_);_(@_)"/>
    <numFmt numFmtId="169" formatCode="&quot;$&quot;#,##0.0_);[Red]\(&quot;$&quot;#,##0.0\)"/>
    <numFmt numFmtId="170" formatCode="&quot;$&quot;#,##0.0"/>
    <numFmt numFmtId="171" formatCode="0.0%"/>
    <numFmt numFmtId="172" formatCode="0.0"/>
    <numFmt numFmtId="173" formatCode="_(* #,##0.0_);_(* \(#,##0.0\);_(* &quot;-&quot;??_);_(@_)"/>
    <numFmt numFmtId="174" formatCode="_(* #,##0_);_(* \(#,##0\);_(* &quot;-&quot;??_);_(@_)"/>
  </numFmts>
  <fonts count="49">
    <font>
      <sz val="10"/>
      <name val="Arial"/>
      <family val="0"/>
    </font>
    <font>
      <sz val="10"/>
      <color indexed="8"/>
      <name val="Arial"/>
      <family val="2"/>
    </font>
    <font>
      <b/>
      <sz val="14"/>
      <color indexed="8"/>
      <name val="Arial"/>
      <family val="2"/>
    </font>
    <font>
      <b/>
      <sz val="18"/>
      <color indexed="8"/>
      <name val="Arial"/>
      <family val="2"/>
    </font>
    <font>
      <sz val="14"/>
      <color indexed="8"/>
      <name val="Microstile"/>
      <family val="2"/>
    </font>
    <font>
      <sz val="12"/>
      <name val="Microstile"/>
      <family val="2"/>
    </font>
    <font>
      <b/>
      <sz val="20"/>
      <name val="Microstile"/>
      <family val="2"/>
    </font>
    <font>
      <b/>
      <sz val="24"/>
      <color indexed="8"/>
      <name val="Microstile"/>
      <family val="2"/>
    </font>
    <font>
      <b/>
      <sz val="18"/>
      <color indexed="8"/>
      <name val="Microstile"/>
      <family val="2"/>
    </font>
    <font>
      <b/>
      <sz val="14"/>
      <color indexed="8"/>
      <name val="Microstile"/>
      <family val="2"/>
    </font>
    <font>
      <sz val="10"/>
      <name val="Microstile"/>
      <family val="2"/>
    </font>
    <font>
      <b/>
      <sz val="12"/>
      <name val="Arial"/>
      <family val="2"/>
    </font>
    <font>
      <b/>
      <sz val="14"/>
      <name val="Arial"/>
      <family val="2"/>
    </font>
    <font>
      <b/>
      <sz val="10"/>
      <name val="Arial"/>
      <family val="0"/>
    </font>
    <font>
      <b/>
      <sz val="16"/>
      <name val="Arial"/>
      <family val="0"/>
    </font>
    <font>
      <b/>
      <sz val="24"/>
      <name val="Microstile"/>
      <family val="2"/>
    </font>
    <font>
      <b/>
      <sz val="20"/>
      <name val="Arial"/>
      <family val="2"/>
    </font>
    <font>
      <sz val="26"/>
      <name val="Microstile"/>
      <family val="2"/>
    </font>
    <font>
      <b/>
      <sz val="26"/>
      <name val="Microstile"/>
      <family val="2"/>
    </font>
    <font>
      <b/>
      <sz val="32"/>
      <name val="Microstile"/>
      <family val="2"/>
    </font>
    <font>
      <b/>
      <sz val="22"/>
      <name val="Microstile"/>
      <family val="2"/>
    </font>
    <font>
      <b/>
      <sz val="26"/>
      <name val="Arial"/>
      <family val="2"/>
    </font>
    <font>
      <b/>
      <sz val="24"/>
      <name val="Arial"/>
      <family val="2"/>
    </font>
    <font>
      <sz val="20"/>
      <name val="Arial"/>
      <family val="2"/>
    </font>
    <font>
      <sz val="14"/>
      <name val="Microstile"/>
      <family val="2"/>
    </font>
    <font>
      <b/>
      <sz val="30"/>
      <color indexed="8"/>
      <name val="Microstile"/>
      <family val="2"/>
    </font>
    <font>
      <b/>
      <sz val="18"/>
      <name val="Arial"/>
      <family val="2"/>
    </font>
    <font>
      <sz val="18"/>
      <name val="Arial"/>
      <family val="2"/>
    </font>
    <font>
      <sz val="24"/>
      <name val="Microstile"/>
      <family val="2"/>
    </font>
    <font>
      <sz val="10"/>
      <color indexed="8"/>
      <name val="Microstile"/>
      <family val="2"/>
    </font>
    <font>
      <b/>
      <sz val="28"/>
      <color indexed="8"/>
      <name val="Microstile"/>
      <family val="2"/>
    </font>
    <font>
      <sz val="28"/>
      <name val="Arial"/>
      <family val="0"/>
    </font>
    <font>
      <sz val="14"/>
      <color indexed="8"/>
      <name val="Arial"/>
      <family val="2"/>
    </font>
    <font>
      <b/>
      <sz val="8"/>
      <name val="Microstile"/>
      <family val="2"/>
    </font>
    <font>
      <b/>
      <sz val="9"/>
      <name val="Microstile"/>
      <family val="2"/>
    </font>
    <font>
      <b/>
      <sz val="12"/>
      <name val="Microstile"/>
      <family val="2"/>
    </font>
    <font>
      <b/>
      <sz val="12"/>
      <color indexed="8"/>
      <name val="Microstile"/>
      <family val="2"/>
    </font>
    <font>
      <sz val="12"/>
      <name val="Arial"/>
      <family val="0"/>
    </font>
    <font>
      <b/>
      <sz val="8.25"/>
      <name val="Microstile"/>
      <family val="2"/>
    </font>
    <font>
      <b/>
      <sz val="10"/>
      <name val="Microstile"/>
      <family val="2"/>
    </font>
    <font>
      <b/>
      <sz val="8.75"/>
      <name val="Microstile"/>
      <family val="2"/>
    </font>
    <font>
      <b/>
      <sz val="17"/>
      <name val="Microstile"/>
      <family val="2"/>
    </font>
    <font>
      <b/>
      <sz val="14"/>
      <name val="Microstile"/>
      <family val="2"/>
    </font>
    <font>
      <sz val="14"/>
      <color indexed="8"/>
      <name val="Felix Titling"/>
      <family val="0"/>
    </font>
    <font>
      <sz val="8"/>
      <color indexed="8"/>
      <name val="Microstile"/>
      <family val="0"/>
    </font>
    <font>
      <sz val="8"/>
      <color indexed="8"/>
      <name val="Felix Titling"/>
      <family val="0"/>
    </font>
    <font>
      <sz val="12"/>
      <color indexed="8"/>
      <name val="Microstile"/>
      <family val="0"/>
    </font>
    <font>
      <b/>
      <sz val="10.5"/>
      <name val="Microstile"/>
      <family val="2"/>
    </font>
    <font>
      <b/>
      <sz val="36"/>
      <name val="Microstile"/>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gray125">
        <bgColor indexed="9"/>
      </patternFill>
    </fill>
    <fill>
      <patternFill patternType="solid">
        <fgColor indexed="13"/>
        <bgColor indexed="64"/>
      </patternFill>
    </fill>
    <fill>
      <patternFill patternType="gray0625">
        <bgColor indexed="9"/>
      </patternFill>
    </fill>
    <fill>
      <patternFill patternType="gray0625"/>
    </fill>
  </fills>
  <borders count="15">
    <border>
      <left/>
      <right/>
      <top/>
      <bottom/>
      <diagonal/>
    </border>
    <border>
      <left>
        <color indexed="63"/>
      </left>
      <right>
        <color indexed="63"/>
      </right>
      <top>
        <color indexed="63"/>
      </top>
      <bottom style="medium"/>
    </border>
    <border>
      <left>
        <color indexed="63"/>
      </left>
      <right>
        <color indexed="63"/>
      </right>
      <top style="medium"/>
      <bottom style="medium"/>
    </border>
    <border>
      <left style="medium"/>
      <right style="medium"/>
      <top>
        <color indexed="63"/>
      </top>
      <bottom>
        <color indexed="63"/>
      </bottom>
    </border>
    <border>
      <left style="medium"/>
      <right style="medium"/>
      <top style="medium"/>
      <bottom style="medium"/>
    </border>
    <border>
      <left>
        <color indexed="63"/>
      </left>
      <right>
        <color indexed="63"/>
      </right>
      <top style="medium"/>
      <bottom>
        <color indexed="63"/>
      </botto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color indexed="63"/>
      </right>
      <top style="thin"/>
      <bottom style="medium"/>
    </border>
    <border>
      <left>
        <color indexed="63"/>
      </left>
      <right style="medium"/>
      <top>
        <color indexed="63"/>
      </top>
      <bottom>
        <color indexed="63"/>
      </bottom>
    </border>
    <border>
      <left style="medium"/>
      <right style="medium"/>
      <top>
        <color indexed="63"/>
      </top>
      <bottom style="medium"/>
    </border>
    <border>
      <left style="thin"/>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0">
    <xf numFmtId="0" fontId="0" fillId="0" borderId="0" xfId="0" applyAlignment="1">
      <alignment/>
    </xf>
    <xf numFmtId="0" fontId="1" fillId="2" borderId="0" xfId="0" applyFont="1" applyFill="1" applyAlignment="1">
      <alignment/>
    </xf>
    <xf numFmtId="0" fontId="3" fillId="2" borderId="0" xfId="0" applyFont="1" applyFill="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xf>
    <xf numFmtId="0" fontId="11" fillId="0" borderId="0" xfId="0" applyFont="1" applyBorder="1" applyAlignment="1">
      <alignment/>
    </xf>
    <xf numFmtId="0" fontId="15" fillId="0" borderId="2" xfId="0" applyFont="1" applyBorder="1" applyAlignment="1">
      <alignment horizontal="center" wrapText="1"/>
    </xf>
    <xf numFmtId="0" fontId="16" fillId="0" borderId="0" xfId="0" applyFont="1" applyBorder="1" applyAlignment="1">
      <alignment horizontal="center"/>
    </xf>
    <xf numFmtId="0" fontId="17" fillId="0" borderId="0" xfId="0" applyFont="1" applyAlignment="1">
      <alignment horizontal="center" wrapText="1"/>
    </xf>
    <xf numFmtId="0" fontId="0" fillId="0" borderId="0" xfId="0" applyAlignment="1">
      <alignment/>
    </xf>
    <xf numFmtId="6" fontId="21" fillId="0" borderId="1" xfId="0" applyNumberFormat="1" applyFont="1" applyBorder="1" applyAlignment="1">
      <alignment horizontal="center"/>
    </xf>
    <xf numFmtId="0" fontId="6" fillId="0" borderId="0" xfId="0" applyFont="1" applyAlignment="1">
      <alignment horizontal="center"/>
    </xf>
    <xf numFmtId="0" fontId="0" fillId="0" borderId="0" xfId="0" applyBorder="1" applyAlignment="1">
      <alignment/>
    </xf>
    <xf numFmtId="0" fontId="24" fillId="0" borderId="0" xfId="0" applyFont="1" applyAlignment="1">
      <alignment horizontal="center"/>
    </xf>
    <xf numFmtId="165" fontId="16" fillId="0" borderId="0" xfId="0" applyNumberFormat="1" applyFont="1" applyAlignment="1">
      <alignment horizontal="center"/>
    </xf>
    <xf numFmtId="10" fontId="16" fillId="0" borderId="0" xfId="0" applyNumberFormat="1" applyFont="1" applyAlignment="1">
      <alignment horizontal="center"/>
    </xf>
    <xf numFmtId="165" fontId="16" fillId="0" borderId="1" xfId="0" applyNumberFormat="1" applyFont="1" applyBorder="1" applyAlignment="1">
      <alignment horizontal="center"/>
    </xf>
    <xf numFmtId="165" fontId="16" fillId="0" borderId="3" xfId="0" applyNumberFormat="1" applyFont="1" applyBorder="1" applyAlignment="1">
      <alignment horizontal="center" vertical="center"/>
    </xf>
    <xf numFmtId="165" fontId="16" fillId="3" borderId="4" xfId="0" applyNumberFormat="1" applyFont="1" applyFill="1" applyBorder="1" applyAlignment="1">
      <alignment/>
    </xf>
    <xf numFmtId="10" fontId="0" fillId="0" borderId="0" xfId="0" applyNumberFormat="1" applyAlignment="1">
      <alignment/>
    </xf>
    <xf numFmtId="165" fontId="16" fillId="3" borderId="5" xfId="0" applyNumberFormat="1" applyFont="1" applyFill="1" applyBorder="1" applyAlignment="1">
      <alignment/>
    </xf>
    <xf numFmtId="0" fontId="16" fillId="3" borderId="5" xfId="0" applyFont="1" applyFill="1" applyBorder="1" applyAlignment="1">
      <alignment horizontal="center"/>
    </xf>
    <xf numFmtId="0" fontId="0" fillId="3" borderId="5" xfId="0" applyFill="1" applyBorder="1" applyAlignment="1">
      <alignment/>
    </xf>
    <xf numFmtId="0" fontId="15" fillId="3" borderId="1" xfId="0" applyNumberFormat="1" applyFont="1" applyFill="1" applyBorder="1" applyAlignment="1">
      <alignment horizontal="center"/>
    </xf>
    <xf numFmtId="10" fontId="16" fillId="0" borderId="0" xfId="19" applyNumberFormat="1" applyFont="1" applyAlignment="1">
      <alignment horizontal="center"/>
    </xf>
    <xf numFmtId="172" fontId="29" fillId="2" borderId="0" xfId="0" applyNumberFormat="1" applyFont="1" applyFill="1" applyAlignment="1">
      <alignment horizontal="left"/>
    </xf>
    <xf numFmtId="0" fontId="29" fillId="2" borderId="0" xfId="0" applyFont="1" applyFill="1" applyAlignment="1">
      <alignment horizontal="left"/>
    </xf>
    <xf numFmtId="0" fontId="29" fillId="2" borderId="0" xfId="0" applyFont="1" applyFill="1" applyAlignment="1">
      <alignment/>
    </xf>
    <xf numFmtId="0" fontId="29" fillId="2" borderId="0" xfId="0" applyFont="1" applyFill="1" applyAlignment="1">
      <alignment/>
    </xf>
    <xf numFmtId="0" fontId="29" fillId="2" borderId="0" xfId="0" applyFont="1" applyFill="1" applyBorder="1" applyAlignment="1">
      <alignment/>
    </xf>
    <xf numFmtId="0" fontId="9" fillId="2" borderId="0" xfId="0" applyFont="1" applyFill="1" applyBorder="1" applyAlignment="1">
      <alignment horizontal="right" shrinkToFit="1"/>
    </xf>
    <xf numFmtId="172" fontId="29" fillId="3" borderId="0" xfId="0" applyNumberFormat="1" applyFont="1" applyFill="1" applyAlignment="1">
      <alignment/>
    </xf>
    <xf numFmtId="0" fontId="29" fillId="3" borderId="0" xfId="0" applyFont="1" applyFill="1" applyAlignment="1">
      <alignment/>
    </xf>
    <xf numFmtId="172" fontId="29" fillId="4" borderId="0" xfId="0" applyNumberFormat="1" applyFont="1" applyFill="1" applyAlignment="1">
      <alignment/>
    </xf>
    <xf numFmtId="0" fontId="29" fillId="4" borderId="0" xfId="0" applyFont="1" applyFill="1" applyAlignment="1">
      <alignment/>
    </xf>
    <xf numFmtId="0" fontId="29" fillId="5" borderId="0" xfId="0" applyFont="1" applyFill="1" applyAlignment="1">
      <alignment/>
    </xf>
    <xf numFmtId="168" fontId="29" fillId="2" borderId="0" xfId="17" applyNumberFormat="1" applyFont="1" applyFill="1" applyAlignment="1">
      <alignment horizontal="left"/>
    </xf>
    <xf numFmtId="168" fontId="29" fillId="2" borderId="0" xfId="17" applyNumberFormat="1" applyFont="1" applyFill="1" applyAlignment="1">
      <alignment/>
    </xf>
    <xf numFmtId="0" fontId="14" fillId="0" borderId="2" xfId="0" applyFont="1" applyBorder="1" applyAlignment="1">
      <alignment horizontal="center"/>
    </xf>
    <xf numFmtId="0" fontId="14" fillId="0" borderId="2" xfId="0" applyFont="1" applyBorder="1" applyAlignment="1">
      <alignment horizontal="center" wrapText="1"/>
    </xf>
    <xf numFmtId="0" fontId="16" fillId="0" borderId="0" xfId="0" applyFont="1" applyAlignment="1">
      <alignment horizontal="center"/>
    </xf>
    <xf numFmtId="0" fontId="23" fillId="0" borderId="0" xfId="0" applyFont="1" applyAlignment="1">
      <alignment horizontal="center"/>
    </xf>
    <xf numFmtId="6" fontId="16" fillId="0" borderId="4" xfId="0" applyNumberFormat="1" applyFont="1" applyBorder="1" applyAlignment="1">
      <alignment horizontal="center" vertical="center"/>
    </xf>
    <xf numFmtId="9" fontId="16" fillId="0" borderId="3" xfId="19" applyFont="1" applyBorder="1" applyAlignment="1">
      <alignment horizontal="center" vertical="center"/>
    </xf>
    <xf numFmtId="0" fontId="16" fillId="0" borderId="3" xfId="0" applyFont="1" applyBorder="1" applyAlignment="1">
      <alignment horizontal="center" vertical="center"/>
    </xf>
    <xf numFmtId="0" fontId="23" fillId="0" borderId="0" xfId="0" applyFont="1" applyAlignment="1">
      <alignment/>
    </xf>
    <xf numFmtId="0" fontId="10" fillId="3" borderId="0" xfId="0" applyFont="1" applyFill="1" applyBorder="1" applyAlignment="1">
      <alignment/>
    </xf>
    <xf numFmtId="3" fontId="2" fillId="3" borderId="2"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justify" textRotation="45" wrapText="1" shrinkToFit="1"/>
    </xf>
    <xf numFmtId="1" fontId="2" fillId="2" borderId="2"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6" fontId="2" fillId="2" borderId="2"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4" fillId="2" borderId="0" xfId="0" applyFont="1" applyFill="1" applyBorder="1" applyAlignment="1">
      <alignment horizontal="center" wrapText="1"/>
    </xf>
    <xf numFmtId="172" fontId="9" fillId="3" borderId="1" xfId="0" applyNumberFormat="1" applyFont="1" applyFill="1" applyBorder="1" applyAlignment="1">
      <alignment horizontal="center" vertical="justify" textRotation="45" wrapText="1" shrinkToFit="1"/>
    </xf>
    <xf numFmtId="49" fontId="9" fillId="2" borderId="1" xfId="0" applyNumberFormat="1" applyFont="1" applyFill="1" applyBorder="1" applyAlignment="1">
      <alignment horizontal="center" vertical="justify" textRotation="45" wrapText="1" shrinkToFit="1"/>
    </xf>
    <xf numFmtId="1" fontId="9" fillId="3" borderId="1" xfId="0" applyNumberFormat="1" applyFont="1" applyFill="1" applyBorder="1" applyAlignment="1">
      <alignment horizontal="center" textRotation="46" wrapText="1"/>
    </xf>
    <xf numFmtId="49" fontId="9" fillId="2" borderId="1" xfId="0" applyNumberFormat="1" applyFont="1" applyFill="1" applyBorder="1" applyAlignment="1">
      <alignment horizontal="center" wrapText="1" shrinkToFit="1"/>
    </xf>
    <xf numFmtId="49" fontId="9" fillId="2" borderId="0" xfId="0" applyNumberFormat="1" applyFont="1" applyFill="1" applyBorder="1" applyAlignment="1">
      <alignment vertical="justify" textRotation="45" wrapText="1" shrinkToFit="1"/>
    </xf>
    <xf numFmtId="0" fontId="24" fillId="0" borderId="0" xfId="0" applyFont="1" applyAlignment="1">
      <alignment/>
    </xf>
    <xf numFmtId="0" fontId="12" fillId="0" borderId="6" xfId="0" applyFont="1" applyBorder="1" applyAlignment="1">
      <alignment/>
    </xf>
    <xf numFmtId="6" fontId="12" fillId="0" borderId="6" xfId="0" applyNumberFormat="1" applyFont="1" applyBorder="1" applyAlignment="1">
      <alignment horizontal="center"/>
    </xf>
    <xf numFmtId="0" fontId="14" fillId="0" borderId="7" xfId="0" applyFont="1" applyBorder="1" applyAlignment="1">
      <alignment horizontal="center"/>
    </xf>
    <xf numFmtId="0" fontId="12" fillId="0" borderId="6" xfId="0" applyFont="1" applyBorder="1" applyAlignment="1">
      <alignment horizontal="center"/>
    </xf>
    <xf numFmtId="0" fontId="15" fillId="0" borderId="8" xfId="0" applyFont="1" applyBorder="1" applyAlignment="1">
      <alignment horizontal="center" wrapText="1"/>
    </xf>
    <xf numFmtId="0" fontId="31" fillId="0" borderId="0" xfId="0" applyFont="1" applyAlignment="1">
      <alignment/>
    </xf>
    <xf numFmtId="0" fontId="20" fillId="0" borderId="0" xfId="0" applyFont="1" applyAlignment="1">
      <alignment horizontal="center"/>
    </xf>
    <xf numFmtId="165" fontId="22" fillId="0" borderId="1" xfId="0" applyNumberFormat="1" applyFont="1" applyBorder="1" applyAlignment="1">
      <alignment horizontal="center"/>
    </xf>
    <xf numFmtId="0" fontId="0" fillId="0" borderId="0" xfId="0" applyFill="1" applyBorder="1" applyAlignment="1">
      <alignment/>
    </xf>
    <xf numFmtId="0" fontId="14" fillId="0" borderId="0" xfId="0" applyFont="1" applyFill="1" applyBorder="1" applyAlignment="1">
      <alignment/>
    </xf>
    <xf numFmtId="0" fontId="13" fillId="0" borderId="0" xfId="0" applyFont="1" applyFill="1" applyBorder="1" applyAlignment="1">
      <alignment/>
    </xf>
    <xf numFmtId="0" fontId="0" fillId="0" borderId="0" xfId="0" applyFont="1" applyFill="1" applyBorder="1" applyAlignment="1">
      <alignment/>
    </xf>
    <xf numFmtId="165" fontId="23" fillId="0" borderId="0" xfId="0" applyNumberFormat="1" applyFont="1" applyFill="1" applyBorder="1" applyAlignment="1">
      <alignment/>
    </xf>
    <xf numFmtId="0" fontId="23" fillId="0" borderId="0" xfId="0" applyFont="1" applyFill="1" applyBorder="1" applyAlignment="1">
      <alignment/>
    </xf>
    <xf numFmtId="165" fontId="16" fillId="0" borderId="4" xfId="0" applyNumberFormat="1" applyFont="1" applyFill="1" applyBorder="1" applyAlignment="1">
      <alignment/>
    </xf>
    <xf numFmtId="0" fontId="16" fillId="0" borderId="9" xfId="0" applyFont="1" applyFill="1" applyBorder="1" applyAlignment="1">
      <alignment horizontal="left"/>
    </xf>
    <xf numFmtId="165" fontId="16" fillId="0" borderId="10" xfId="0" applyNumberFormat="1" applyFont="1" applyFill="1" applyBorder="1" applyAlignment="1">
      <alignment horizontal="right"/>
    </xf>
    <xf numFmtId="1" fontId="36" fillId="3" borderId="1" xfId="0" applyNumberFormat="1" applyFont="1" applyFill="1" applyBorder="1" applyAlignment="1">
      <alignment horizontal="center" vertical="center"/>
    </xf>
    <xf numFmtId="1" fontId="36" fillId="2" borderId="1" xfId="0" applyNumberFormat="1" applyFont="1" applyFill="1" applyBorder="1" applyAlignment="1">
      <alignment horizontal="center" vertical="center"/>
    </xf>
    <xf numFmtId="1" fontId="36" fillId="2" borderId="0" xfId="0" applyNumberFormat="1" applyFont="1" applyFill="1" applyBorder="1" applyAlignment="1">
      <alignment vertical="justify" textRotation="45" wrapText="1" shrinkToFit="1"/>
    </xf>
    <xf numFmtId="0" fontId="16" fillId="0" borderId="8" xfId="0" applyFont="1" applyBorder="1" applyAlignment="1">
      <alignment horizontal="center"/>
    </xf>
    <xf numFmtId="0" fontId="35" fillId="0" borderId="5" xfId="0" applyFont="1" applyBorder="1" applyAlignment="1">
      <alignment horizontal="center" wrapText="1"/>
    </xf>
    <xf numFmtId="0" fontId="35" fillId="0" borderId="0" xfId="0" applyFont="1" applyBorder="1" applyAlignment="1">
      <alignment horizontal="center" wrapText="1"/>
    </xf>
    <xf numFmtId="0" fontId="35" fillId="0" borderId="0" xfId="0" applyFont="1" applyBorder="1" applyAlignment="1">
      <alignment/>
    </xf>
    <xf numFmtId="0" fontId="11" fillId="0" borderId="0" xfId="0" applyFont="1" applyBorder="1" applyAlignment="1">
      <alignment/>
    </xf>
    <xf numFmtId="0" fontId="37" fillId="0" borderId="0" xfId="0" applyFont="1" applyBorder="1" applyAlignment="1">
      <alignment/>
    </xf>
    <xf numFmtId="0" fontId="35" fillId="0" borderId="2" xfId="0" applyFont="1" applyBorder="1" applyAlignment="1">
      <alignment horizontal="center" wrapText="1"/>
    </xf>
    <xf numFmtId="1" fontId="36" fillId="3" borderId="2" xfId="0" applyNumberFormat="1" applyFont="1" applyFill="1" applyBorder="1" applyAlignment="1">
      <alignment horizontal="center" vertical="center"/>
    </xf>
    <xf numFmtId="0" fontId="15" fillId="0" borderId="7" xfId="0" applyFont="1" applyBorder="1" applyAlignment="1">
      <alignment horizontal="center"/>
    </xf>
    <xf numFmtId="0" fontId="35" fillId="0" borderId="7" xfId="0" applyFont="1" applyBorder="1" applyAlignment="1">
      <alignment horizontal="center"/>
    </xf>
    <xf numFmtId="0" fontId="35" fillId="0" borderId="8" xfId="0" applyFont="1" applyBorder="1" applyAlignment="1">
      <alignment horizontal="center" wrapText="1"/>
    </xf>
    <xf numFmtId="0" fontId="15" fillId="0" borderId="4" xfId="0" applyFont="1" applyBorder="1" applyAlignment="1">
      <alignment horizontal="center" wrapText="1"/>
    </xf>
    <xf numFmtId="165" fontId="16" fillId="0" borderId="0" xfId="0" applyNumberFormat="1" applyFont="1" applyAlignment="1">
      <alignment horizontal="center" vertical="center" wrapText="1"/>
    </xf>
    <xf numFmtId="165" fontId="16" fillId="0" borderId="0" xfId="0" applyNumberFormat="1" applyFont="1" applyFill="1" applyBorder="1" applyAlignment="1">
      <alignment horizontal="center" vertical="center" wrapText="1"/>
    </xf>
    <xf numFmtId="0" fontId="13" fillId="0" borderId="2" xfId="0" applyFont="1" applyBorder="1" applyAlignment="1">
      <alignment horizontal="center" vertical="center"/>
    </xf>
    <xf numFmtId="0" fontId="13" fillId="0" borderId="2" xfId="0" applyFont="1" applyBorder="1" applyAlignment="1">
      <alignment horizontal="center" vertical="center" wrapText="1"/>
    </xf>
    <xf numFmtId="0" fontId="10" fillId="0" borderId="5" xfId="0" applyFont="1" applyBorder="1" applyAlignment="1">
      <alignment vertical="center"/>
    </xf>
    <xf numFmtId="49" fontId="2" fillId="3" borderId="1" xfId="0" applyNumberFormat="1" applyFont="1" applyFill="1" applyBorder="1" applyAlignment="1">
      <alignment horizontal="center" vertical="center" wrapText="1" shrinkToFit="1"/>
    </xf>
    <xf numFmtId="0" fontId="41" fillId="0" borderId="7" xfId="0" applyFont="1" applyBorder="1" applyAlignment="1">
      <alignment horizontal="center" wrapText="1"/>
    </xf>
    <xf numFmtId="164" fontId="2" fillId="3" borderId="2" xfId="0" applyNumberFormat="1" applyFont="1" applyFill="1" applyBorder="1" applyAlignment="1">
      <alignment horizontal="center" vertical="center" wrapText="1"/>
    </xf>
    <xf numFmtId="49" fontId="16" fillId="0" borderId="10" xfId="0" applyNumberFormat="1" applyFont="1" applyFill="1" applyBorder="1" applyAlignment="1">
      <alignment horizontal="center"/>
    </xf>
    <xf numFmtId="49" fontId="2" fillId="2" borderId="2" xfId="0" applyNumberFormat="1" applyFont="1" applyFill="1" applyBorder="1" applyAlignment="1">
      <alignment horizontal="center" vertical="center" wrapText="1"/>
    </xf>
    <xf numFmtId="0" fontId="0" fillId="6" borderId="0" xfId="0" applyFill="1" applyBorder="1" applyAlignment="1">
      <alignment/>
    </xf>
    <xf numFmtId="165" fontId="23" fillId="6" borderId="0" xfId="0" applyNumberFormat="1" applyFont="1" applyFill="1" applyBorder="1" applyAlignment="1">
      <alignment/>
    </xf>
    <xf numFmtId="165" fontId="16" fillId="6" borderId="4" xfId="0" applyNumberFormat="1" applyFont="1" applyFill="1" applyBorder="1" applyAlignment="1">
      <alignment/>
    </xf>
    <xf numFmtId="0" fontId="0" fillId="6" borderId="0" xfId="0" applyFont="1" applyFill="1" applyBorder="1" applyAlignment="1">
      <alignment/>
    </xf>
    <xf numFmtId="49" fontId="9" fillId="6" borderId="1" xfId="0" applyNumberFormat="1" applyFont="1" applyFill="1" applyBorder="1" applyAlignment="1">
      <alignment horizontal="center" vertical="justify" textRotation="45" wrapText="1" shrinkToFit="1"/>
    </xf>
    <xf numFmtId="1" fontId="36" fillId="6" borderId="2" xfId="0" applyNumberFormat="1" applyFont="1" applyFill="1" applyBorder="1" applyAlignment="1">
      <alignment horizontal="center" vertical="center"/>
    </xf>
    <xf numFmtId="172" fontId="2" fillId="6" borderId="2" xfId="0" applyNumberFormat="1" applyFont="1" applyFill="1" applyBorder="1" applyAlignment="1">
      <alignment horizontal="left" vertical="center"/>
    </xf>
    <xf numFmtId="0" fontId="2" fillId="6" borderId="2" xfId="0" applyFont="1" applyFill="1" applyBorder="1" applyAlignment="1">
      <alignment horizontal="left" vertical="center" wrapText="1"/>
    </xf>
    <xf numFmtId="0" fontId="2" fillId="6" borderId="2" xfId="0" applyFont="1" applyFill="1" applyBorder="1" applyAlignment="1">
      <alignment horizontal="center" vertical="center" wrapText="1"/>
    </xf>
    <xf numFmtId="168" fontId="32" fillId="6" borderId="2" xfId="17" applyNumberFormat="1" applyFont="1" applyFill="1" applyBorder="1" applyAlignment="1">
      <alignment vertical="justify" textRotation="45" wrapText="1"/>
    </xf>
    <xf numFmtId="165" fontId="2" fillId="6" borderId="2" xfId="17" applyNumberFormat="1" applyFont="1" applyFill="1" applyBorder="1" applyAlignment="1">
      <alignment horizontal="center" vertical="center" wrapText="1"/>
    </xf>
    <xf numFmtId="49" fontId="32" fillId="6" borderId="2" xfId="0" applyNumberFormat="1" applyFont="1" applyFill="1" applyBorder="1" applyAlignment="1">
      <alignment vertical="justify" textRotation="45" wrapText="1"/>
    </xf>
    <xf numFmtId="1" fontId="2" fillId="6" borderId="2" xfId="0" applyNumberFormat="1" applyFont="1" applyFill="1" applyBorder="1" applyAlignment="1">
      <alignment horizontal="center" vertical="center" wrapText="1"/>
    </xf>
    <xf numFmtId="9" fontId="2" fillId="6" borderId="2" xfId="0" applyNumberFormat="1" applyFont="1" applyFill="1" applyBorder="1" applyAlignment="1">
      <alignment horizontal="center" vertical="center" wrapText="1"/>
    </xf>
    <xf numFmtId="6" fontId="2" fillId="6" borderId="2" xfId="0" applyNumberFormat="1" applyFont="1" applyFill="1" applyBorder="1" applyAlignment="1">
      <alignment horizontal="center" vertical="center" wrapText="1"/>
    </xf>
    <xf numFmtId="49" fontId="4" fillId="6" borderId="0" xfId="0" applyNumberFormat="1" applyFont="1" applyFill="1" applyBorder="1" applyAlignment="1">
      <alignment vertical="justify" textRotation="45" wrapText="1"/>
    </xf>
    <xf numFmtId="0" fontId="14" fillId="6" borderId="2" xfId="0" applyFont="1" applyFill="1" applyBorder="1" applyAlignment="1">
      <alignment horizontal="center" wrapText="1"/>
    </xf>
    <xf numFmtId="0" fontId="13" fillId="6" borderId="2" xfId="0" applyFont="1" applyFill="1" applyBorder="1" applyAlignment="1">
      <alignment horizontal="center" vertical="center" wrapText="1"/>
    </xf>
    <xf numFmtId="49" fontId="12" fillId="6" borderId="6" xfId="0" applyNumberFormat="1" applyFont="1" applyFill="1" applyBorder="1" applyAlignment="1">
      <alignment horizontal="center"/>
    </xf>
    <xf numFmtId="6" fontId="12" fillId="6" borderId="6" xfId="0" applyNumberFormat="1" applyFont="1" applyFill="1" applyBorder="1" applyAlignment="1">
      <alignment horizontal="center"/>
    </xf>
    <xf numFmtId="0" fontId="0" fillId="0" borderId="0" xfId="0" applyBorder="1" applyAlignment="1">
      <alignment horizontal="center" vertical="center"/>
    </xf>
    <xf numFmtId="165" fontId="16" fillId="6" borderId="0" xfId="0" applyNumberFormat="1" applyFont="1" applyFill="1" applyBorder="1" applyAlignment="1">
      <alignment/>
    </xf>
    <xf numFmtId="0" fontId="12" fillId="6" borderId="6" xfId="0" applyNumberFormat="1" applyFont="1" applyFill="1" applyBorder="1" applyAlignment="1">
      <alignment horizontal="center"/>
    </xf>
    <xf numFmtId="0" fontId="12" fillId="0" borderId="11" xfId="0" applyFont="1" applyBorder="1" applyAlignment="1">
      <alignment horizontal="center"/>
    </xf>
    <xf numFmtId="49" fontId="12" fillId="6" borderId="11" xfId="0" applyNumberFormat="1" applyFont="1" applyFill="1" applyBorder="1" applyAlignment="1">
      <alignment horizontal="center"/>
    </xf>
    <xf numFmtId="0" fontId="12" fillId="0" borderId="11" xfId="0" applyFont="1" applyBorder="1" applyAlignment="1">
      <alignment/>
    </xf>
    <xf numFmtId="6" fontId="12" fillId="6" borderId="11" xfId="0" applyNumberFormat="1" applyFont="1" applyFill="1" applyBorder="1" applyAlignment="1">
      <alignment horizontal="center"/>
    </xf>
    <xf numFmtId="6" fontId="12" fillId="0" borderId="11" xfId="0" applyNumberFormat="1" applyFont="1" applyBorder="1" applyAlignment="1">
      <alignment horizontal="center"/>
    </xf>
    <xf numFmtId="6" fontId="0" fillId="0" borderId="0" xfId="0" applyNumberFormat="1" applyAlignment="1">
      <alignment/>
    </xf>
    <xf numFmtId="0" fontId="16" fillId="7" borderId="10" xfId="0" applyFont="1" applyFill="1" applyBorder="1" applyAlignment="1">
      <alignment horizontal="center" vertical="center"/>
    </xf>
    <xf numFmtId="165" fontId="16" fillId="7" borderId="9" xfId="0" applyNumberFormat="1" applyFont="1" applyFill="1" applyBorder="1" applyAlignment="1">
      <alignment horizontal="center" vertical="center"/>
    </xf>
    <xf numFmtId="165" fontId="16" fillId="7" borderId="12" xfId="0" applyNumberFormat="1" applyFont="1" applyFill="1" applyBorder="1" applyAlignment="1">
      <alignment horizontal="center" vertical="center"/>
    </xf>
    <xf numFmtId="165" fontId="16" fillId="7" borderId="3" xfId="0" applyNumberFormat="1" applyFont="1" applyFill="1" applyBorder="1" applyAlignment="1">
      <alignment horizontal="center" vertical="center"/>
    </xf>
    <xf numFmtId="9" fontId="16" fillId="7" borderId="10" xfId="19" applyFont="1" applyFill="1" applyBorder="1" applyAlignment="1">
      <alignment horizontal="center" vertical="center"/>
    </xf>
    <xf numFmtId="0" fontId="16" fillId="7" borderId="3" xfId="0" applyFont="1" applyFill="1" applyBorder="1" applyAlignment="1">
      <alignment horizontal="center" vertical="center"/>
    </xf>
    <xf numFmtId="9" fontId="16" fillId="7" borderId="3" xfId="19" applyFont="1" applyFill="1" applyBorder="1" applyAlignment="1">
      <alignment horizontal="center" vertical="center"/>
    </xf>
    <xf numFmtId="0" fontId="16" fillId="0" borderId="13" xfId="0" applyFont="1" applyBorder="1" applyAlignment="1">
      <alignment horizontal="center" vertical="center"/>
    </xf>
    <xf numFmtId="165" fontId="16" fillId="0" borderId="13" xfId="0" applyNumberFormat="1" applyFont="1" applyBorder="1" applyAlignment="1">
      <alignment horizontal="center" vertical="center"/>
    </xf>
    <xf numFmtId="9" fontId="16" fillId="0" borderId="13" xfId="19" applyFont="1" applyBorder="1" applyAlignment="1">
      <alignment horizontal="center" vertical="center"/>
    </xf>
    <xf numFmtId="49" fontId="16" fillId="7" borderId="10" xfId="0" applyNumberFormat="1" applyFont="1" applyFill="1" applyBorder="1" applyAlignment="1">
      <alignment horizontal="center"/>
    </xf>
    <xf numFmtId="0" fontId="16" fillId="7" borderId="9" xfId="0" applyFont="1" applyFill="1" applyBorder="1" applyAlignment="1">
      <alignment horizontal="left"/>
    </xf>
    <xf numFmtId="165" fontId="16" fillId="7" borderId="10" xfId="0" applyNumberFormat="1" applyFont="1" applyFill="1" applyBorder="1" applyAlignment="1">
      <alignment horizontal="right"/>
    </xf>
    <xf numFmtId="165" fontId="16" fillId="0" borderId="4" xfId="0" applyNumberFormat="1" applyFont="1" applyBorder="1" applyAlignment="1">
      <alignment horizontal="center" vertical="center" wrapText="1"/>
    </xf>
    <xf numFmtId="0" fontId="0" fillId="7" borderId="0" xfId="0" applyFill="1" applyAlignment="1">
      <alignment/>
    </xf>
    <xf numFmtId="6" fontId="0" fillId="7" borderId="0" xfId="0" applyNumberFormat="1" applyFill="1" applyAlignment="1">
      <alignment/>
    </xf>
    <xf numFmtId="0" fontId="0" fillId="0" borderId="1" xfId="0" applyBorder="1" applyAlignment="1">
      <alignment/>
    </xf>
    <xf numFmtId="6" fontId="0" fillId="0" borderId="1" xfId="0" applyNumberFormat="1" applyBorder="1" applyAlignment="1">
      <alignment/>
    </xf>
    <xf numFmtId="0" fontId="30" fillId="3" borderId="0" xfId="0" applyFont="1" applyFill="1" applyBorder="1" applyAlignment="1">
      <alignment horizontal="center" vertical="center" wrapText="1"/>
    </xf>
    <xf numFmtId="0" fontId="20" fillId="0" borderId="0" xfId="0" applyFont="1" applyAlignment="1">
      <alignment horizontal="center"/>
    </xf>
    <xf numFmtId="165" fontId="22" fillId="0" borderId="1" xfId="0" applyNumberFormat="1" applyFont="1" applyBorder="1" applyAlignment="1">
      <alignment horizontal="center"/>
    </xf>
    <xf numFmtId="0" fontId="48" fillId="0" borderId="0" xfId="0" applyFont="1" applyAlignment="1">
      <alignment horizontal="center" vertical="center" wrapText="1"/>
    </xf>
    <xf numFmtId="0" fontId="12" fillId="2" borderId="14" xfId="0" applyFont="1" applyFill="1" applyBorder="1" applyAlignment="1">
      <alignment horizontal="justify" vertical="center" wrapText="1"/>
    </xf>
    <xf numFmtId="0" fontId="15"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0" fillId="0" borderId="0" xfId="0" applyAlignment="1">
      <alignment/>
    </xf>
    <xf numFmtId="0" fontId="7" fillId="3" borderId="0" xfId="0" applyFont="1" applyFill="1" applyBorder="1" applyAlignment="1">
      <alignment horizontal="center" vertical="center" wrapText="1"/>
    </xf>
    <xf numFmtId="0" fontId="0" fillId="0" borderId="0" xfId="0" applyBorder="1" applyAlignment="1">
      <alignment horizontal="center" vertical="center" wrapText="1"/>
    </xf>
    <xf numFmtId="0" fontId="2" fillId="2" borderId="0" xfId="0" applyFont="1" applyFill="1" applyAlignment="1">
      <alignment horizontal="right" shrinkToFit="1"/>
    </xf>
    <xf numFmtId="0" fontId="7"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5" fillId="2" borderId="1" xfId="0" applyFont="1" applyFill="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9" fillId="0" borderId="0" xfId="0" applyFont="1" applyBorder="1" applyAlignment="1">
      <alignment horizontal="center" vertical="center" wrapText="1"/>
    </xf>
    <xf numFmtId="0" fontId="0" fillId="0" borderId="0" xfId="0" applyAlignment="1">
      <alignment horizontal="center" wrapText="1"/>
    </xf>
    <xf numFmtId="0" fontId="26" fillId="0" borderId="7" xfId="0" applyFont="1" applyFill="1" applyBorder="1" applyAlignment="1">
      <alignment horizontal="center"/>
    </xf>
    <xf numFmtId="0" fontId="26" fillId="0" borderId="8" xfId="0" applyFont="1" applyFill="1" applyBorder="1" applyAlignment="1">
      <alignment horizontal="center"/>
    </xf>
    <xf numFmtId="0" fontId="26" fillId="6" borderId="7" xfId="0" applyFont="1" applyFill="1" applyBorder="1" applyAlignment="1">
      <alignment horizontal="center"/>
    </xf>
    <xf numFmtId="0" fontId="27" fillId="6" borderId="8" xfId="0" applyFont="1" applyFill="1" applyBorder="1" applyAlignment="1">
      <alignment/>
    </xf>
    <xf numFmtId="0" fontId="16" fillId="3" borderId="7" xfId="0" applyFont="1" applyFill="1" applyBorder="1" applyAlignment="1">
      <alignment horizontal="center"/>
    </xf>
    <xf numFmtId="0" fontId="0" fillId="3" borderId="8" xfId="0" applyFill="1" applyBorder="1" applyAlignment="1">
      <alignment/>
    </xf>
    <xf numFmtId="0" fontId="26" fillId="3" borderId="7" xfId="0" applyFont="1" applyFill="1" applyBorder="1" applyAlignment="1">
      <alignment horizontal="center"/>
    </xf>
    <xf numFmtId="0" fontId="27" fillId="3" borderId="8" xfId="0" applyFont="1" applyFill="1" applyBorder="1" applyAlignment="1">
      <alignment/>
    </xf>
    <xf numFmtId="0" fontId="15" fillId="3" borderId="1" xfId="0" applyFont="1" applyFill="1" applyBorder="1" applyAlignment="1">
      <alignment horizontal="left"/>
    </xf>
    <xf numFmtId="0" fontId="28" fillId="0" borderId="1" xfId="0" applyFont="1" applyBorder="1" applyAlignment="1">
      <alignment horizontal="left"/>
    </xf>
    <xf numFmtId="0" fontId="26" fillId="3" borderId="8" xfId="0" applyFont="1" applyFill="1" applyBorder="1" applyAlignment="1">
      <alignment horizontal="center"/>
    </xf>
    <xf numFmtId="0" fontId="26" fillId="6" borderId="8" xfId="0" applyFont="1" applyFill="1" applyBorder="1" applyAlignment="1">
      <alignment horizontal="center"/>
    </xf>
    <xf numFmtId="165" fontId="16" fillId="0" borderId="4" xfId="0" applyNumberFormat="1"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Sheet3!$D$1</c:f>
        </c:strRef>
      </c:tx>
      <c:layout>
        <c:manualLayout>
          <c:xMode val="factor"/>
          <c:yMode val="factor"/>
          <c:x val="-0.256"/>
          <c:y val="-0.0165"/>
        </c:manualLayout>
      </c:layout>
      <c:spPr>
        <a:noFill/>
        <a:ln>
          <a:noFill/>
        </a:ln>
      </c:spPr>
      <c:txPr>
        <a:bodyPr vert="horz" rot="0"/>
        <a:lstStyle/>
        <a:p>
          <a:pPr>
            <a:defRPr lang="en-US" cap="none" sz="1000" b="1" i="0" u="none" baseline="0"/>
          </a:pPr>
        </a:p>
      </c:txPr>
    </c:title>
    <c:plotArea>
      <c:layout>
        <c:manualLayout>
          <c:xMode val="edge"/>
          <c:yMode val="edge"/>
          <c:x val="0"/>
          <c:y val="0.1475"/>
          <c:w val="0.95275"/>
          <c:h val="0.833"/>
        </c:manualLayout>
      </c:layout>
      <c:lineChart>
        <c:grouping val="standard"/>
        <c:varyColors val="0"/>
        <c:ser>
          <c:idx val="2"/>
          <c:order val="0"/>
          <c:tx>
            <c:strRef>
              <c:f>Sheet3!$J$4</c:f>
              <c:strCache>
                <c:ptCount val="1"/>
                <c:pt idx="0">
                  <c:v>ENDING RESERVE FUND BALANCE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numRef>
              <c:f>Sheet3!$A$6:$A$25</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Sheet3!$J$6:$J$25</c:f>
              <c:numCache>
                <c:ptCount val="20"/>
                <c:pt idx="0">
                  <c:v>30334.356630498834</c:v>
                </c:pt>
                <c:pt idx="1">
                  <c:v>5828.834771851092</c:v>
                </c:pt>
                <c:pt idx="2">
                  <c:v>4403.229600514664</c:v>
                </c:pt>
                <c:pt idx="3">
                  <c:v>58795.30561324058</c:v>
                </c:pt>
                <c:pt idx="4">
                  <c:v>117916.71929816043</c:v>
                </c:pt>
                <c:pt idx="5">
                  <c:v>157140.0417625936</c:v>
                </c:pt>
                <c:pt idx="6">
                  <c:v>-81317.1296082139</c:v>
                </c:pt>
                <c:pt idx="7">
                  <c:v>-62322.10350768944</c:v>
                </c:pt>
                <c:pt idx="8">
                  <c:v>-5012.10350768944</c:v>
                </c:pt>
                <c:pt idx="9">
                  <c:v>48443.87074861775</c:v>
                </c:pt>
                <c:pt idx="10">
                  <c:v>-281961.1112579456</c:v>
                </c:pt>
                <c:pt idx="11">
                  <c:v>-224651.1112579456</c:v>
                </c:pt>
                <c:pt idx="12">
                  <c:v>-183722.61994370713</c:v>
                </c:pt>
                <c:pt idx="13">
                  <c:v>-126412.61994370713</c:v>
                </c:pt>
                <c:pt idx="14">
                  <c:v>-454947.6593450076</c:v>
                </c:pt>
                <c:pt idx="15">
                  <c:v>-435739.5117888674</c:v>
                </c:pt>
                <c:pt idx="16">
                  <c:v>-378429.5117888674</c:v>
                </c:pt>
                <c:pt idx="17">
                  <c:v>-321119.5117888674</c:v>
                </c:pt>
                <c:pt idx="18">
                  <c:v>-713680.680477262</c:v>
                </c:pt>
                <c:pt idx="19">
                  <c:v>-670940.2505266813</c:v>
                </c:pt>
              </c:numCache>
            </c:numRef>
          </c:val>
          <c:smooth val="0"/>
        </c:ser>
        <c:ser>
          <c:idx val="1"/>
          <c:order val="1"/>
          <c:tx>
            <c:strRef>
              <c:f>Sheet3!$I$4</c:f>
              <c:strCache>
                <c:ptCount val="1"/>
                <c:pt idx="0">
                  <c:v>CAPITAL EXPENDITURES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69696"/>
              </a:solidFill>
              <a:ln>
                <a:solidFill>
                  <a:srgbClr val="333333"/>
                </a:solidFill>
              </a:ln>
            </c:spPr>
          </c:marker>
          <c:cat>
            <c:numRef>
              <c:f>Sheet3!$A$6:$A$25</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Sheet3!$I$6:$I$25</c:f>
              <c:numCache>
                <c:ptCount val="20"/>
                <c:pt idx="0">
                  <c:v>77669.235</c:v>
                </c:pt>
                <c:pt idx="1">
                  <c:v>83052.46962626684</c:v>
                </c:pt>
                <c:pt idx="2">
                  <c:v>59477.924769599755</c:v>
                </c:pt>
                <c:pt idx="3">
                  <c:v>3631.4686636977663</c:v>
                </c:pt>
                <c:pt idx="4">
                  <c:v>0</c:v>
                </c:pt>
                <c:pt idx="5">
                  <c:v>21091.4188626963</c:v>
                </c:pt>
                <c:pt idx="6">
                  <c:v>295767.1713708075</c:v>
                </c:pt>
                <c:pt idx="7">
                  <c:v>38314.97389947554</c:v>
                </c:pt>
                <c:pt idx="8">
                  <c:v>0</c:v>
                </c:pt>
                <c:pt idx="9">
                  <c:v>4478.694067712384</c:v>
                </c:pt>
                <c:pt idx="10">
                  <c:v>387714.98200656334</c:v>
                </c:pt>
                <c:pt idx="11">
                  <c:v>0</c:v>
                </c:pt>
                <c:pt idx="12">
                  <c:v>16381.508685761553</c:v>
                </c:pt>
                <c:pt idx="13">
                  <c:v>0</c:v>
                </c:pt>
                <c:pt idx="14">
                  <c:v>385845.0394013005</c:v>
                </c:pt>
                <c:pt idx="15">
                  <c:v>38101.85244385978</c:v>
                </c:pt>
                <c:pt idx="16">
                  <c:v>0</c:v>
                </c:pt>
                <c:pt idx="17">
                  <c:v>0</c:v>
                </c:pt>
                <c:pt idx="18">
                  <c:v>449871.1686883946</c:v>
                </c:pt>
                <c:pt idx="19">
                  <c:v>14569.570049419355</c:v>
                </c:pt>
              </c:numCache>
            </c:numRef>
          </c:val>
          <c:smooth val="0"/>
        </c:ser>
        <c:marker val="1"/>
        <c:axId val="18329958"/>
        <c:axId val="30751895"/>
      </c:lineChart>
      <c:catAx>
        <c:axId val="18329958"/>
        <c:scaling>
          <c:orientation val="minMax"/>
        </c:scaling>
        <c:axPos val="b"/>
        <c:majorGridlines>
          <c:spPr>
            <a:ln w="12700">
              <a:solidFill>
                <a:srgbClr val="969696"/>
              </a:solidFill>
            </a:ln>
          </c:spPr>
        </c:majorGridlines>
        <c:delete val="0"/>
        <c:numFmt formatCode="General" sourceLinked="1"/>
        <c:majorTickMark val="none"/>
        <c:minorTickMark val="none"/>
        <c:tickLblPos val="low"/>
        <c:txPr>
          <a:bodyPr vert="horz" rot="-2700000"/>
          <a:lstStyle/>
          <a:p>
            <a:pPr>
              <a:defRPr lang="en-US" cap="none" sz="825" b="1" i="0" u="none" baseline="0"/>
            </a:pPr>
          </a:p>
        </c:txPr>
        <c:crossAx val="30751895"/>
        <c:crosses val="autoZero"/>
        <c:auto val="1"/>
        <c:lblOffset val="100"/>
        <c:noMultiLvlLbl val="0"/>
      </c:catAx>
      <c:valAx>
        <c:axId val="30751895"/>
        <c:scaling>
          <c:orientation val="minMax"/>
        </c:scaling>
        <c:axPos val="l"/>
        <c:majorGridlines>
          <c:spPr>
            <a:ln w="12700">
              <a:solidFill>
                <a:srgbClr val="969696"/>
              </a:solidFill>
            </a:ln>
          </c:spPr>
        </c:majorGridlines>
        <c:delete val="0"/>
        <c:numFmt formatCode="General" sourceLinked="1"/>
        <c:majorTickMark val="none"/>
        <c:minorTickMark val="none"/>
        <c:tickLblPos val="nextTo"/>
        <c:txPr>
          <a:bodyPr/>
          <a:lstStyle/>
          <a:p>
            <a:pPr>
              <a:defRPr lang="en-US" cap="none" sz="825" b="1" i="0" u="none" baseline="0"/>
            </a:pPr>
          </a:p>
        </c:txPr>
        <c:crossAx val="18329958"/>
        <c:crossesAt val="1"/>
        <c:crossBetween val="midCat"/>
        <c:dispUnits/>
        <c:minorUnit val="10000"/>
      </c:valAx>
      <c:spPr>
        <a:solidFill>
          <a:srgbClr val="FFFFFF"/>
        </a:solidFill>
        <a:ln w="12700">
          <a:solidFill>
            <a:srgbClr val="808080"/>
          </a:solidFill>
        </a:ln>
      </c:spPr>
    </c:plotArea>
    <c:legend>
      <c:legendPos val="t"/>
      <c:layout>
        <c:manualLayout>
          <c:xMode val="edge"/>
          <c:yMode val="edge"/>
          <c:x val="0.5165"/>
          <c:y val="0.0055"/>
          <c:w val="0.3505"/>
          <c:h val="0.07025"/>
        </c:manualLayout>
      </c:layout>
      <c:overlay val="0"/>
      <c:spPr>
        <a:ln w="3175">
          <a:noFill/>
        </a:ln>
      </c:spPr>
      <c:txPr>
        <a:bodyPr vert="horz" rot="0"/>
        <a:lstStyle/>
        <a:p>
          <a:pPr>
            <a:defRPr lang="en-US" cap="none" sz="900" b="1" i="0" u="none" baseline="0"/>
          </a:pPr>
        </a:p>
      </c:txPr>
    </c:legend>
    <c:plotVisOnly val="1"/>
    <c:dispBlanksAs val="gap"/>
    <c:showDLblsOverMax val="0"/>
  </c:chart>
  <c:spPr>
    <a:ln w="3175">
      <a:noFill/>
    </a:ln>
  </c:spPr>
  <c:txPr>
    <a:bodyPr vert="horz" rot="0"/>
    <a:lstStyle/>
    <a:p>
      <a:pPr>
        <a:defRPr lang="en-US" cap="none" sz="8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Sheet4!$H$1</c:f>
        </c:strRef>
      </c:tx>
      <c:layout>
        <c:manualLayout>
          <c:xMode val="factor"/>
          <c:yMode val="factor"/>
          <c:x val="-0.2415"/>
          <c:y val="-0.00525"/>
        </c:manualLayout>
      </c:layout>
      <c:spPr>
        <a:noFill/>
        <a:ln>
          <a:noFill/>
        </a:ln>
      </c:spPr>
      <c:txPr>
        <a:bodyPr vert="horz" rot="0"/>
        <a:lstStyle/>
        <a:p>
          <a:pPr>
            <a:defRPr lang="en-US" cap="none" sz="1050" b="1" i="0" u="none" baseline="0"/>
          </a:pPr>
        </a:p>
      </c:txPr>
    </c:title>
    <c:plotArea>
      <c:layout>
        <c:manualLayout>
          <c:xMode val="edge"/>
          <c:yMode val="edge"/>
          <c:x val="0"/>
          <c:y val="0.1835"/>
          <c:w val="0.88125"/>
          <c:h val="0.8165"/>
        </c:manualLayout>
      </c:layout>
      <c:lineChart>
        <c:grouping val="standard"/>
        <c:varyColors val="0"/>
        <c:ser>
          <c:idx val="0"/>
          <c:order val="0"/>
          <c:tx>
            <c:strRef>
              <c:f>Sheet4!$A$32</c:f>
              <c:strCache>
                <c:ptCount val="1"/>
                <c:pt idx="0">
                  <c:v>ENDING RESERVE FUND BALANCE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00"/>
              </a:solidFill>
              <a:ln>
                <a:solidFill>
                  <a:srgbClr val="000000"/>
                </a:solidFill>
              </a:ln>
            </c:spPr>
          </c:marker>
          <c:cat>
            <c:numRef>
              <c:f>Sheet4!$C$23:$V$23</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Sheet4!$C$32:$V$32</c:f>
              <c:numCache>
                <c:ptCount val="20"/>
                <c:pt idx="0">
                  <c:v>133639.7526923801</c:v>
                </c:pt>
                <c:pt idx="1">
                  <c:v>154042.2813181997</c:v>
                </c:pt>
                <c:pt idx="2">
                  <c:v>166542.99592105518</c:v>
                </c:pt>
                <c:pt idx="3">
                  <c:v>219295.3576834948</c:v>
                </c:pt>
                <c:pt idx="4">
                  <c:v>277180.6485596153</c:v>
                </c:pt>
                <c:pt idx="5">
                  <c:v>315142.89787281025</c:v>
                </c:pt>
                <c:pt idx="6">
                  <c:v>79860.7132216233</c:v>
                </c:pt>
                <c:pt idx="7">
                  <c:v>139586.70902742853</c:v>
                </c:pt>
                <c:pt idx="8">
                  <c:v>237598.06225964084</c:v>
                </c:pt>
                <c:pt idx="9">
                  <c:v>333109.0174386051</c:v>
                </c:pt>
                <c:pt idx="10">
                  <c:v>47473.251448450435</c:v>
                </c:pt>
                <c:pt idx="11">
                  <c:v>159132.88085926985</c:v>
                </c:pt>
                <c:pt idx="12">
                  <c:v>256664.77925962044</c:v>
                </c:pt>
                <c:pt idx="13">
                  <c:v>373151.4912634264</c:v>
                </c:pt>
                <c:pt idx="14">
                  <c:v>106144.37309318532</c:v>
                </c:pt>
                <c:pt idx="15">
                  <c:v>195533.17201459536</c:v>
                </c:pt>
                <c:pt idx="16">
                  <c:v>326202.197486023</c:v>
                </c:pt>
                <c:pt idx="17">
                  <c:v>459508.6930441212</c:v>
                </c:pt>
                <c:pt idx="18">
                  <c:v>145634.72563482396</c:v>
                </c:pt>
                <c:pt idx="19">
                  <c:v>277097.5017646201</c:v>
                </c:pt>
              </c:numCache>
            </c:numRef>
          </c:val>
          <c:smooth val="0"/>
        </c:ser>
        <c:ser>
          <c:idx val="1"/>
          <c:order val="1"/>
          <c:tx>
            <c:strRef>
              <c:f>Sheet4!$A$26</c:f>
              <c:strCache>
                <c:ptCount val="1"/>
                <c:pt idx="0">
                  <c:v>CAPITAL EXPENDITURES</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000000"/>
                </a:solidFill>
              </a:ln>
            </c:spPr>
          </c:marker>
          <c:cat>
            <c:numRef>
              <c:f>Sheet4!$C$23:$V$23</c:f>
              <c:numCache>
                <c:ptCount val="20"/>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pt idx="16">
                  <c:v>2024</c:v>
                </c:pt>
                <c:pt idx="17">
                  <c:v>2025</c:v>
                </c:pt>
                <c:pt idx="18">
                  <c:v>2026</c:v>
                </c:pt>
                <c:pt idx="19">
                  <c:v>2027</c:v>
                </c:pt>
              </c:numCache>
            </c:numRef>
          </c:cat>
          <c:val>
            <c:numRef>
              <c:f>Sheet4!$C$26:$V$26</c:f>
              <c:numCache>
                <c:ptCount val="20"/>
                <c:pt idx="0">
                  <c:v>77669.235</c:v>
                </c:pt>
                <c:pt idx="1">
                  <c:v>83052.46962626684</c:v>
                </c:pt>
                <c:pt idx="2">
                  <c:v>59477.924769599755</c:v>
                </c:pt>
                <c:pt idx="3">
                  <c:v>3631.4686636977663</c:v>
                </c:pt>
                <c:pt idx="4">
                  <c:v>0</c:v>
                </c:pt>
                <c:pt idx="5">
                  <c:v>21091.4188626963</c:v>
                </c:pt>
                <c:pt idx="6">
                  <c:v>295767.1713708075</c:v>
                </c:pt>
                <c:pt idx="7">
                  <c:v>38314.97389947554</c:v>
                </c:pt>
                <c:pt idx="8">
                  <c:v>0</c:v>
                </c:pt>
                <c:pt idx="9">
                  <c:v>4478.694067712384</c:v>
                </c:pt>
                <c:pt idx="10">
                  <c:v>387714.98200656334</c:v>
                </c:pt>
                <c:pt idx="11">
                  <c:v>0</c:v>
                </c:pt>
                <c:pt idx="12">
                  <c:v>16381.508685761553</c:v>
                </c:pt>
                <c:pt idx="13">
                  <c:v>0</c:v>
                </c:pt>
                <c:pt idx="14">
                  <c:v>385845.0394013005</c:v>
                </c:pt>
                <c:pt idx="15">
                  <c:v>38101.85244385978</c:v>
                </c:pt>
                <c:pt idx="16">
                  <c:v>0</c:v>
                </c:pt>
                <c:pt idx="17">
                  <c:v>0</c:v>
                </c:pt>
                <c:pt idx="18">
                  <c:v>449871.1686883946</c:v>
                </c:pt>
                <c:pt idx="19">
                  <c:v>14569.570049419355</c:v>
                </c:pt>
              </c:numCache>
            </c:numRef>
          </c:val>
          <c:smooth val="0"/>
        </c:ser>
        <c:marker val="1"/>
        <c:axId val="8331600"/>
        <c:axId val="7875537"/>
      </c:lineChart>
      <c:catAx>
        <c:axId val="8331600"/>
        <c:scaling>
          <c:orientation val="minMax"/>
        </c:scaling>
        <c:axPos val="b"/>
        <c:majorGridlines>
          <c:spPr>
            <a:ln w="12700">
              <a:solidFill>
                <a:srgbClr val="969696"/>
              </a:solidFill>
            </a:ln>
          </c:spPr>
        </c:majorGridlines>
        <c:delete val="0"/>
        <c:numFmt formatCode="General" sourceLinked="1"/>
        <c:majorTickMark val="none"/>
        <c:minorTickMark val="none"/>
        <c:tickLblPos val="low"/>
        <c:txPr>
          <a:bodyPr vert="horz" rot="-2520000"/>
          <a:lstStyle/>
          <a:p>
            <a:pPr>
              <a:defRPr lang="en-US" cap="none" sz="875" b="1" i="0" u="none" baseline="0"/>
            </a:pPr>
          </a:p>
        </c:txPr>
        <c:crossAx val="7875537"/>
        <c:crosses val="autoZero"/>
        <c:auto val="1"/>
        <c:lblOffset val="100"/>
        <c:noMultiLvlLbl val="0"/>
      </c:catAx>
      <c:valAx>
        <c:axId val="7875537"/>
        <c:scaling>
          <c:orientation val="minMax"/>
        </c:scaling>
        <c:axPos val="l"/>
        <c:majorGridlines>
          <c:spPr>
            <a:ln w="12700">
              <a:solidFill>
                <a:srgbClr val="969696"/>
              </a:solidFill>
            </a:ln>
          </c:spPr>
        </c:majorGridlines>
        <c:delete val="0"/>
        <c:numFmt formatCode="General" sourceLinked="1"/>
        <c:majorTickMark val="none"/>
        <c:minorTickMark val="none"/>
        <c:tickLblPos val="nextTo"/>
        <c:txPr>
          <a:bodyPr/>
          <a:lstStyle/>
          <a:p>
            <a:pPr>
              <a:defRPr lang="en-US" cap="none" sz="875" b="1" i="0" u="none" baseline="0"/>
            </a:pPr>
          </a:p>
        </c:txPr>
        <c:crossAx val="8331600"/>
        <c:crossesAt val="1"/>
        <c:crossBetween val="midCat"/>
        <c:dispUnits/>
        <c:minorUnit val="10000"/>
      </c:valAx>
      <c:spPr>
        <a:gradFill rotWithShape="1">
          <a:gsLst>
            <a:gs pos="0">
              <a:srgbClr val="FFFFFF"/>
            </a:gs>
            <a:gs pos="100000">
              <a:srgbClr val="FFFFFF"/>
            </a:gs>
          </a:gsLst>
          <a:lin ang="5400000" scaled="1"/>
        </a:gradFill>
        <a:ln w="3175">
          <a:noFill/>
        </a:ln>
      </c:spPr>
    </c:plotArea>
    <c:legend>
      <c:legendPos val="t"/>
      <c:layout>
        <c:manualLayout>
          <c:xMode val="edge"/>
          <c:yMode val="edge"/>
          <c:x val="0.56925"/>
          <c:y val="0.02125"/>
          <c:w val="0.32225"/>
          <c:h val="0.09075"/>
        </c:manualLayout>
      </c:layout>
      <c:overlay val="0"/>
      <c:spPr>
        <a:ln w="3175">
          <a:noFill/>
        </a:ln>
      </c:spPr>
      <c:txPr>
        <a:bodyPr vert="horz" rot="0"/>
        <a:lstStyle/>
        <a:p>
          <a:pPr>
            <a:defRPr lang="en-US" cap="none" sz="900" b="1" i="0" u="none" baseline="0"/>
          </a:pPr>
        </a:p>
      </c:txPr>
    </c:legend>
    <c:plotVisOnly val="1"/>
    <c:dispBlanksAs val="gap"/>
    <c:showDLblsOverMax val="0"/>
  </c:chart>
  <c:spPr>
    <a:ln w="3175">
      <a:noFill/>
    </a:ln>
  </c:spPr>
  <c:txPr>
    <a:bodyPr vert="horz" rot="0"/>
    <a:lstStyle/>
    <a:p>
      <a:pPr>
        <a:defRPr lang="en-US" cap="none" sz="1200" b="1" i="0" u="none" baseline="0"/>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8</xdr:col>
      <xdr:colOff>600075</xdr:colOff>
      <xdr:row>51</xdr:row>
      <xdr:rowOff>142875</xdr:rowOff>
    </xdr:to>
    <xdr:sp>
      <xdr:nvSpPr>
        <xdr:cNvPr id="1" name="Rectangle 1"/>
        <xdr:cNvSpPr>
          <a:spLocks/>
        </xdr:cNvSpPr>
      </xdr:nvSpPr>
      <xdr:spPr>
        <a:xfrm>
          <a:off x="47625" y="28575"/>
          <a:ext cx="5429250" cy="84010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8</xdr:col>
      <xdr:colOff>571500</xdr:colOff>
      <xdr:row>51</xdr:row>
      <xdr:rowOff>123825</xdr:rowOff>
    </xdr:to>
    <xdr:sp>
      <xdr:nvSpPr>
        <xdr:cNvPr id="1" name="Rectangle 1"/>
        <xdr:cNvSpPr>
          <a:spLocks/>
        </xdr:cNvSpPr>
      </xdr:nvSpPr>
      <xdr:spPr>
        <a:xfrm>
          <a:off x="57150" y="47625"/>
          <a:ext cx="5391150" cy="83343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409575</xdr:colOff>
      <xdr:row>1</xdr:row>
      <xdr:rowOff>0</xdr:rowOff>
    </xdr:from>
    <xdr:to>
      <xdr:col>11</xdr:col>
      <xdr:colOff>447675</xdr:colOff>
      <xdr:row>34</xdr:row>
      <xdr:rowOff>28575</xdr:rowOff>
    </xdr:to>
    <xdr:graphicFrame>
      <xdr:nvGraphicFramePr>
        <xdr:cNvPr id="1" name="Chart 1"/>
        <xdr:cNvGraphicFramePr/>
      </xdr:nvGraphicFramePr>
      <xdr:xfrm>
        <a:off x="409575" y="161925"/>
        <a:ext cx="6743700" cy="53721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47625</xdr:rowOff>
    </xdr:from>
    <xdr:to>
      <xdr:col>9</xdr:col>
      <xdr:colOff>0</xdr:colOff>
      <xdr:row>51</xdr:row>
      <xdr:rowOff>152400</xdr:rowOff>
    </xdr:to>
    <xdr:sp>
      <xdr:nvSpPr>
        <xdr:cNvPr id="1" name="Rectangle 1"/>
        <xdr:cNvSpPr>
          <a:spLocks/>
        </xdr:cNvSpPr>
      </xdr:nvSpPr>
      <xdr:spPr>
        <a:xfrm>
          <a:off x="19050" y="47625"/>
          <a:ext cx="5467350" cy="8362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xdr:row>
      <xdr:rowOff>0</xdr:rowOff>
    </xdr:from>
    <xdr:to>
      <xdr:col>12</xdr:col>
      <xdr:colOff>504825</xdr:colOff>
      <xdr:row>31</xdr:row>
      <xdr:rowOff>152400</xdr:rowOff>
    </xdr:to>
    <xdr:graphicFrame>
      <xdr:nvGraphicFramePr>
        <xdr:cNvPr id="1" name="Chart 1"/>
        <xdr:cNvGraphicFramePr/>
      </xdr:nvGraphicFramePr>
      <xdr:xfrm>
        <a:off x="19050" y="161925"/>
        <a:ext cx="7800975" cy="50196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495300</xdr:colOff>
      <xdr:row>57</xdr:row>
      <xdr:rowOff>19050</xdr:rowOff>
    </xdr:to>
    <xdr:sp>
      <xdr:nvSpPr>
        <xdr:cNvPr id="1" name="Rectangle 1"/>
        <xdr:cNvSpPr>
          <a:spLocks/>
        </xdr:cNvSpPr>
      </xdr:nvSpPr>
      <xdr:spPr>
        <a:xfrm>
          <a:off x="0" y="0"/>
          <a:ext cx="6591300" cy="9248775"/>
        </a:xfrm>
        <a:prstGeom prst="rect">
          <a:avLst/>
        </a:prstGeom>
        <a:solidFill>
          <a:srgbClr val="33CC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419100</xdr:colOff>
      <xdr:row>22</xdr:row>
      <xdr:rowOff>95250</xdr:rowOff>
    </xdr:from>
    <xdr:to>
      <xdr:col>9</xdr:col>
      <xdr:colOff>390525</xdr:colOff>
      <xdr:row>33</xdr:row>
      <xdr:rowOff>38100</xdr:rowOff>
    </xdr:to>
    <xdr:sp>
      <xdr:nvSpPr>
        <xdr:cNvPr id="2" name="Rectangle 3"/>
        <xdr:cNvSpPr>
          <a:spLocks/>
        </xdr:cNvSpPr>
      </xdr:nvSpPr>
      <xdr:spPr>
        <a:xfrm>
          <a:off x="3467100" y="3657600"/>
          <a:ext cx="2409825" cy="1724025"/>
        </a:xfrm>
        <a:prstGeom prst="rect">
          <a:avLst/>
        </a:prstGeom>
        <a:solidFill>
          <a:srgbClr val="33CCCC"/>
        </a:solidFill>
        <a:ln w="9525" cmpd="sng">
          <a:noFill/>
        </a:ln>
      </xdr:spPr>
      <xdr:txBody>
        <a:bodyPr vertOverflow="clip" wrap="square"/>
        <a:p>
          <a:pPr algn="ctr">
            <a:defRPr/>
          </a:pPr>
          <a:r>
            <a:rPr lang="en-US" cap="none" sz="2200" b="1" i="0" u="none" baseline="0"/>
            <a:t>PHOTOGRAPHS
</a:t>
          </a:r>
          <a:r>
            <a:rPr lang="en-US" cap="none" sz="1400" b="1" i="0" u="none" baseline="0"/>
            <a:t>WITH</a:t>
          </a:r>
          <a:r>
            <a:rPr lang="en-US" cap="none" sz="2200" b="1" i="0" u="none" baseline="0"/>
            <a:t>
DESCRIPTIVE NARRATIVES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P8" sqref="P8"/>
    </sheetView>
  </sheetViews>
  <sheetFormatPr defaultColWidth="9.140625" defaultRowHeight="12.75"/>
  <cols>
    <col min="13" max="13" width="3.421875" style="0" customWidth="1"/>
  </cols>
  <sheetData/>
  <printOptions/>
  <pageMargins left="0.4" right="0.25" top="0.42" bottom="0.54" header="0.17" footer="0.17"/>
  <pageSetup horizontalDpi="600" verticalDpi="600" orientation="portrait" scale="87" r:id="rId3"/>
  <colBreaks count="1" manualBreakCount="1">
    <brk id="13" max="60" man="1"/>
  </colBreaks>
  <legacyDrawing r:id="rId2"/>
  <oleObjects>
    <oleObject progId="Word.Document.8" shapeId="1619713" r:id="rId1"/>
  </oleObjects>
</worksheet>
</file>

<file path=xl/worksheets/sheet10.xml><?xml version="1.0" encoding="utf-8"?>
<worksheet xmlns="http://schemas.openxmlformats.org/spreadsheetml/2006/main" xmlns:r="http://schemas.openxmlformats.org/officeDocument/2006/relationships">
  <sheetPr codeName="Sheet8"/>
  <dimension ref="A3:L27"/>
  <sheetViews>
    <sheetView workbookViewId="0" topLeftCell="A1">
      <selection activeCell="A6" sqref="A6"/>
    </sheetView>
  </sheetViews>
  <sheetFormatPr defaultColWidth="9.140625" defaultRowHeight="12.75"/>
  <sheetData>
    <row r="3" spans="3:10" ht="12.75">
      <c r="C3">
        <v>48466</v>
      </c>
      <c r="D3">
        <v>57310</v>
      </c>
      <c r="H3">
        <v>0</v>
      </c>
      <c r="I3">
        <v>0.035</v>
      </c>
      <c r="J3">
        <v>0.02</v>
      </c>
    </row>
    <row r="6" spans="1:12" ht="12.75">
      <c r="A6" s="145">
        <v>2008</v>
      </c>
      <c r="B6" s="145"/>
      <c r="C6" s="145"/>
      <c r="D6" s="145"/>
      <c r="E6" s="145"/>
      <c r="F6" s="145"/>
      <c r="G6" s="145"/>
      <c r="H6" s="145"/>
      <c r="I6" s="145"/>
      <c r="J6" s="146">
        <f>Sheet2!F9</f>
        <v>77669.235</v>
      </c>
      <c r="K6" s="145"/>
      <c r="L6" s="145"/>
    </row>
    <row r="7" spans="1:10" ht="12.75">
      <c r="A7">
        <v>2009</v>
      </c>
      <c r="J7" s="130">
        <f>Sheet2!F13</f>
        <v>83052.46962626684</v>
      </c>
    </row>
    <row r="8" spans="1:12" ht="12.75">
      <c r="A8" s="145">
        <v>2010</v>
      </c>
      <c r="B8" s="145"/>
      <c r="C8" s="145"/>
      <c r="D8" s="145"/>
      <c r="E8" s="145"/>
      <c r="F8" s="145"/>
      <c r="G8" s="145"/>
      <c r="H8" s="145"/>
      <c r="I8" s="145"/>
      <c r="J8" s="146">
        <f>Sheet2!F16</f>
        <v>59477.924769599755</v>
      </c>
      <c r="K8" s="145"/>
      <c r="L8" s="145"/>
    </row>
    <row r="9" spans="1:10" ht="12.75">
      <c r="A9">
        <v>2011</v>
      </c>
      <c r="J9" s="130">
        <f>Sheet2!F19</f>
        <v>3631.4686636977663</v>
      </c>
    </row>
    <row r="10" spans="1:12" ht="12.75">
      <c r="A10" s="145">
        <v>2012</v>
      </c>
      <c r="B10" s="145"/>
      <c r="C10" s="145"/>
      <c r="D10" s="145"/>
      <c r="E10" s="145"/>
      <c r="F10" s="145"/>
      <c r="G10" s="145"/>
      <c r="H10" s="145"/>
      <c r="I10" s="145"/>
      <c r="J10" s="145">
        <f>0</f>
        <v>0</v>
      </c>
      <c r="K10" s="145"/>
      <c r="L10" s="145"/>
    </row>
    <row r="11" spans="1:10" ht="12.75">
      <c r="A11">
        <v>2013</v>
      </c>
      <c r="J11" s="130">
        <f>Sheet2!F26</f>
        <v>21091.4188626963</v>
      </c>
    </row>
    <row r="12" spans="1:12" ht="12.75">
      <c r="A12" s="145">
        <v>2014</v>
      </c>
      <c r="B12" s="145"/>
      <c r="C12" s="145"/>
      <c r="D12" s="145"/>
      <c r="E12" s="145"/>
      <c r="F12" s="145"/>
      <c r="G12" s="145"/>
      <c r="H12" s="145"/>
      <c r="I12" s="145"/>
      <c r="J12" s="146">
        <f>Sheet2!F30</f>
        <v>295767.1713708075</v>
      </c>
      <c r="K12" s="145"/>
      <c r="L12" s="145"/>
    </row>
    <row r="13" spans="1:10" ht="12.75">
      <c r="A13">
        <v>2015</v>
      </c>
      <c r="J13" s="130">
        <f>Sheet2!F33</f>
        <v>38314.97389947554</v>
      </c>
    </row>
    <row r="14" spans="1:12" ht="12.75">
      <c r="A14" s="145">
        <v>2016</v>
      </c>
      <c r="B14" s="145"/>
      <c r="C14" s="145"/>
      <c r="D14" s="145"/>
      <c r="E14" s="145"/>
      <c r="F14" s="145"/>
      <c r="G14" s="145"/>
      <c r="H14" s="145"/>
      <c r="I14" s="145"/>
      <c r="J14" s="145">
        <f>0</f>
        <v>0</v>
      </c>
      <c r="K14" s="145"/>
      <c r="L14" s="145"/>
    </row>
    <row r="15" spans="1:10" ht="12.75">
      <c r="A15">
        <v>2017</v>
      </c>
      <c r="J15" s="130">
        <f>Sheet2!F38</f>
        <v>4478.694067712384</v>
      </c>
    </row>
    <row r="16" spans="1:12" ht="12.75">
      <c r="A16" s="145">
        <v>2018</v>
      </c>
      <c r="B16" s="145"/>
      <c r="C16" s="145"/>
      <c r="D16" s="145"/>
      <c r="E16" s="145"/>
      <c r="F16" s="145"/>
      <c r="G16" s="145"/>
      <c r="H16" s="145"/>
      <c r="I16" s="145"/>
      <c r="J16" s="146">
        <f>Sheet2!F46</f>
        <v>387714.98200656334</v>
      </c>
      <c r="K16" s="145"/>
      <c r="L16" s="145"/>
    </row>
    <row r="17" spans="1:10" ht="12.75">
      <c r="A17">
        <v>2019</v>
      </c>
      <c r="J17">
        <f>0</f>
        <v>0</v>
      </c>
    </row>
    <row r="18" spans="1:12" ht="12.75">
      <c r="A18" s="145">
        <v>2020</v>
      </c>
      <c r="B18" s="145"/>
      <c r="C18" s="145"/>
      <c r="D18" s="145"/>
      <c r="E18" s="145"/>
      <c r="F18" s="145"/>
      <c r="G18" s="145"/>
      <c r="H18" s="145"/>
      <c r="I18" s="145"/>
      <c r="J18" s="146">
        <f>Sheet2!F52</f>
        <v>16381.508685761553</v>
      </c>
      <c r="K18" s="145"/>
      <c r="L18" s="145"/>
    </row>
    <row r="19" spans="1:10" ht="12.75">
      <c r="A19">
        <v>2021</v>
      </c>
      <c r="J19">
        <f>0</f>
        <v>0</v>
      </c>
    </row>
    <row r="20" spans="1:12" ht="12.75">
      <c r="A20" s="145">
        <v>2022</v>
      </c>
      <c r="B20" s="145"/>
      <c r="C20" s="145"/>
      <c r="D20" s="145"/>
      <c r="E20" s="145"/>
      <c r="F20" s="145"/>
      <c r="G20" s="145"/>
      <c r="H20" s="145"/>
      <c r="I20" s="145"/>
      <c r="J20" s="146">
        <f>Sheet2!F57</f>
        <v>385845.0394013005</v>
      </c>
      <c r="K20" s="145"/>
      <c r="L20" s="145"/>
    </row>
    <row r="21" spans="1:10" ht="12.75">
      <c r="A21">
        <v>2023</v>
      </c>
      <c r="J21" s="130">
        <f>Sheet2!F63</f>
        <v>38101.85244385978</v>
      </c>
    </row>
    <row r="22" spans="1:12" ht="12.75">
      <c r="A22" s="145">
        <v>2024</v>
      </c>
      <c r="B22" s="145"/>
      <c r="C22" s="145"/>
      <c r="D22" s="145"/>
      <c r="E22" s="145"/>
      <c r="F22" s="145"/>
      <c r="G22" s="145"/>
      <c r="H22" s="145"/>
      <c r="I22" s="145"/>
      <c r="J22" s="145">
        <f>0</f>
        <v>0</v>
      </c>
      <c r="K22" s="145"/>
      <c r="L22" s="145"/>
    </row>
    <row r="23" spans="1:10" ht="12.75">
      <c r="A23">
        <v>2025</v>
      </c>
      <c r="J23">
        <f>0</f>
        <v>0</v>
      </c>
    </row>
    <row r="24" spans="1:12" ht="12.75">
      <c r="A24" s="145">
        <v>2026</v>
      </c>
      <c r="B24" s="145"/>
      <c r="C24" s="145"/>
      <c r="D24" s="145"/>
      <c r="E24" s="145"/>
      <c r="F24" s="145"/>
      <c r="G24" s="145"/>
      <c r="H24" s="145"/>
      <c r="I24" s="145"/>
      <c r="J24" s="146">
        <f>Sheet2!F71</f>
        <v>449871.1686883946</v>
      </c>
      <c r="K24" s="145"/>
      <c r="L24" s="145"/>
    </row>
    <row r="25" spans="1:12" ht="13.5" thickBot="1">
      <c r="A25" s="147">
        <v>2027</v>
      </c>
      <c r="B25" s="147"/>
      <c r="C25" s="147"/>
      <c r="D25" s="147"/>
      <c r="E25" s="147"/>
      <c r="F25" s="147"/>
      <c r="G25" s="147"/>
      <c r="H25" s="147"/>
      <c r="I25" s="147"/>
      <c r="J25" s="148">
        <f>Sheet2!F74</f>
        <v>14569.570049419355</v>
      </c>
      <c r="K25" s="147"/>
      <c r="L25" s="147"/>
    </row>
    <row r="27" spans="4:10" ht="12.75">
      <c r="D27">
        <f>SUM(D6:D25)</f>
        <v>0</v>
      </c>
      <c r="H27">
        <f>SUM(H6:H25)</f>
        <v>0</v>
      </c>
      <c r="I27">
        <f>SUM(I6:I25)</f>
        <v>0</v>
      </c>
      <c r="J27" s="130">
        <f>SUM(J6:J25)</f>
        <v>1875967.4775355551</v>
      </c>
    </row>
  </sheetData>
  <printOptions/>
  <pageMargins left="0.75" right="0.75" top="1" bottom="1" header="0.5" footer="0.5"/>
  <pageSetup horizontalDpi="600" verticalDpi="600" orientation="landscape" r:id="rId2"/>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1">
      <selection activeCell="J58" sqref="A1:J58"/>
    </sheetView>
  </sheetViews>
  <sheetFormatPr defaultColWidth="9.140625" defaultRowHeight="12.75"/>
  <sheetData/>
  <printOptions/>
  <pageMargins left="0.37" right="0.42" top="0.47" bottom="0.48" header="0.5" footer="0.5"/>
  <pageSetup horizontalDpi="600" verticalDpi="600" orientation="portrait" r:id="rId4"/>
  <drawing r:id="rId3"/>
  <legacyDrawing r:id="rId2"/>
  <oleObjects>
    <oleObject progId="Word.Picture.8" shapeId="1889588" r:id="rId1"/>
  </oleObjects>
</worksheet>
</file>

<file path=xl/worksheets/sheet2.xml><?xml version="1.0" encoding="utf-8"?>
<worksheet xmlns="http://schemas.openxmlformats.org/spreadsheetml/2006/main" xmlns:r="http://schemas.openxmlformats.org/officeDocument/2006/relationships">
  <sheetPr codeName="Sheet1"/>
  <dimension ref="A1:R1558"/>
  <sheetViews>
    <sheetView zoomScale="50" zoomScaleNormal="50" zoomScaleSheetLayoutView="75" workbookViewId="0" topLeftCell="A1">
      <pane xSplit="2" ySplit="3" topLeftCell="C4" activePane="bottomRight" state="frozen"/>
      <selection pane="topLeft" activeCell="A1" sqref="A1"/>
      <selection pane="topRight" activeCell="C1" sqref="C1"/>
      <selection pane="bottomLeft" activeCell="A4" sqref="A4"/>
      <selection pane="bottomRight" activeCell="A23" sqref="A23:IV23"/>
    </sheetView>
  </sheetViews>
  <sheetFormatPr defaultColWidth="9.140625" defaultRowHeight="12.75"/>
  <cols>
    <col min="1" max="1" width="7.7109375" style="33" customWidth="1"/>
    <col min="2" max="2" width="26.140625" style="26" customWidth="1"/>
    <col min="3" max="3" width="12.140625" style="34" customWidth="1"/>
    <col min="4" max="4" width="7.8515625" style="27" customWidth="1"/>
    <col min="5" max="5" width="19.28125" style="34" customWidth="1"/>
    <col min="6" max="6" width="14.421875" style="37" customWidth="1"/>
    <col min="7" max="7" width="6.28125" style="27" customWidth="1"/>
    <col min="8" max="8" width="9.28125" style="27" bestFit="1" customWidth="1"/>
    <col min="9" max="9" width="10.7109375" style="34" customWidth="1"/>
    <col min="10" max="10" width="15.8515625" style="35" customWidth="1"/>
    <col min="11" max="11" width="8.57421875" style="34" customWidth="1"/>
    <col min="12" max="12" width="9.28125" style="27" customWidth="1"/>
    <col min="13" max="13" width="16.57421875" style="34" customWidth="1"/>
    <col min="14" max="14" width="8.57421875" style="34" customWidth="1"/>
    <col min="15" max="15" width="9.7109375" style="34" customWidth="1"/>
    <col min="16" max="16" width="14.57421875" style="28" customWidth="1"/>
    <col min="17" max="17" width="14.7109375" style="28" hidden="1" customWidth="1"/>
    <col min="18" max="18" width="196.00390625" style="28" customWidth="1"/>
    <col min="19" max="16384" width="8.8515625" style="27" customWidth="1"/>
  </cols>
  <sheetData>
    <row r="1" spans="1:15" ht="12.75">
      <c r="A1" s="25"/>
      <c r="C1" s="26"/>
      <c r="D1" s="26"/>
      <c r="E1" s="26"/>
      <c r="F1" s="36"/>
      <c r="G1" s="26"/>
      <c r="H1" s="26"/>
      <c r="I1" s="26"/>
      <c r="J1" s="27"/>
      <c r="K1" s="27"/>
      <c r="M1" s="27"/>
      <c r="N1" s="27"/>
      <c r="O1" s="27"/>
    </row>
    <row r="2" spans="1:18" s="29" customFormat="1" ht="123.75" customHeight="1">
      <c r="A2" s="157" t="s">
        <v>50</v>
      </c>
      <c r="B2" s="158"/>
      <c r="C2" s="158"/>
      <c r="D2" s="158"/>
      <c r="E2" s="158"/>
      <c r="F2" s="158"/>
      <c r="H2" s="154" t="s">
        <v>51</v>
      </c>
      <c r="I2" s="155"/>
      <c r="J2" s="155"/>
      <c r="K2" s="155"/>
      <c r="L2" s="155"/>
      <c r="M2" s="155"/>
      <c r="N2" s="156"/>
      <c r="O2" s="46"/>
      <c r="P2" s="30" t="s">
        <v>6</v>
      </c>
      <c r="Q2" s="30"/>
      <c r="R2" s="30"/>
    </row>
    <row r="3" spans="1:18" s="58" customFormat="1" ht="177" customHeight="1" thickBot="1">
      <c r="A3" s="54" t="s">
        <v>4</v>
      </c>
      <c r="B3" s="106" t="s">
        <v>0</v>
      </c>
      <c r="C3" s="48" t="s">
        <v>1</v>
      </c>
      <c r="D3" s="106" t="s">
        <v>2</v>
      </c>
      <c r="E3" s="48" t="s">
        <v>3</v>
      </c>
      <c r="F3" s="106" t="s">
        <v>32</v>
      </c>
      <c r="G3" s="48" t="s">
        <v>33</v>
      </c>
      <c r="H3" s="106" t="s">
        <v>44</v>
      </c>
      <c r="I3" s="106" t="s">
        <v>35</v>
      </c>
      <c r="J3" s="106" t="s">
        <v>22</v>
      </c>
      <c r="K3" s="48" t="s">
        <v>45</v>
      </c>
      <c r="L3" s="48" t="s">
        <v>35</v>
      </c>
      <c r="M3" s="55" t="s">
        <v>23</v>
      </c>
      <c r="N3" s="106" t="s">
        <v>46</v>
      </c>
      <c r="O3" s="106" t="s">
        <v>35</v>
      </c>
      <c r="P3" s="106" t="s">
        <v>24</v>
      </c>
      <c r="Q3" s="56" t="s">
        <v>48</v>
      </c>
      <c r="R3" s="57" t="s">
        <v>7</v>
      </c>
    </row>
    <row r="4" spans="1:18" s="79" customFormat="1" ht="24" customHeight="1" thickBot="1">
      <c r="A4" s="87">
        <v>1</v>
      </c>
      <c r="B4" s="107">
        <v>2</v>
      </c>
      <c r="C4" s="87">
        <v>3</v>
      </c>
      <c r="D4" s="107">
        <v>4</v>
      </c>
      <c r="E4" s="77">
        <v>5</v>
      </c>
      <c r="F4" s="107">
        <v>6</v>
      </c>
      <c r="G4" s="77">
        <v>7</v>
      </c>
      <c r="H4" s="107">
        <v>8</v>
      </c>
      <c r="I4" s="107">
        <v>9</v>
      </c>
      <c r="J4" s="107">
        <v>10</v>
      </c>
      <c r="K4" s="77">
        <v>11</v>
      </c>
      <c r="L4" s="77">
        <v>12</v>
      </c>
      <c r="M4" s="78">
        <v>13</v>
      </c>
      <c r="N4" s="107">
        <v>14</v>
      </c>
      <c r="O4" s="107">
        <v>15</v>
      </c>
      <c r="P4" s="107">
        <v>16</v>
      </c>
      <c r="Q4" s="77">
        <v>17</v>
      </c>
      <c r="R4" s="87">
        <v>18</v>
      </c>
    </row>
    <row r="5" spans="1:18" s="117" customFormat="1" ht="21" customHeight="1" thickBot="1">
      <c r="A5" s="108" t="s">
        <v>52</v>
      </c>
      <c r="B5" s="108"/>
      <c r="C5" s="108"/>
      <c r="D5" s="108"/>
      <c r="E5" s="113"/>
      <c r="F5" s="111"/>
      <c r="G5" s="113"/>
      <c r="H5" s="113"/>
      <c r="I5" s="113"/>
      <c r="J5" s="113"/>
      <c r="K5" s="113"/>
      <c r="L5" s="113"/>
      <c r="M5" s="113"/>
      <c r="N5" s="113"/>
      <c r="O5" s="113"/>
      <c r="P5" s="113"/>
      <c r="Q5" s="113"/>
      <c r="R5" s="113"/>
    </row>
    <row r="6" spans="1:18" s="53" customFormat="1" ht="171.75" customHeight="1" thickBot="1">
      <c r="A6" s="101" t="s">
        <v>53</v>
      </c>
      <c r="B6" s="109" t="s">
        <v>54</v>
      </c>
      <c r="C6" s="47">
        <v>94619</v>
      </c>
      <c r="D6" s="110" t="s">
        <v>55</v>
      </c>
      <c r="E6" s="99">
        <v>12.5</v>
      </c>
      <c r="F6" s="112">
        <f>E6*C6</f>
        <v>1182737.5</v>
      </c>
      <c r="G6" s="97" t="s">
        <v>56</v>
      </c>
      <c r="H6" s="114">
        <v>2014</v>
      </c>
      <c r="I6" s="115">
        <v>0.2</v>
      </c>
      <c r="J6" s="116">
        <v>291734.276980771</v>
      </c>
      <c r="K6" s="49">
        <v>2018</v>
      </c>
      <c r="L6" s="50">
        <v>0.2</v>
      </c>
      <c r="M6" s="51">
        <v>335505.921849907</v>
      </c>
      <c r="N6" s="114">
        <v>2022</v>
      </c>
      <c r="O6" s="115">
        <v>0.2</v>
      </c>
      <c r="P6" s="116">
        <v>385845.0394013</v>
      </c>
      <c r="Q6" s="52"/>
      <c r="R6" s="153" t="s">
        <v>124</v>
      </c>
    </row>
    <row r="7" spans="1:18" s="53" customFormat="1" ht="165.75" customHeight="1" thickBot="1">
      <c r="A7" s="101" t="s">
        <v>57</v>
      </c>
      <c r="B7" s="109" t="s">
        <v>58</v>
      </c>
      <c r="C7" s="47">
        <v>5592</v>
      </c>
      <c r="D7" s="110" t="s">
        <v>55</v>
      </c>
      <c r="E7" s="99">
        <v>12.5</v>
      </c>
      <c r="F7" s="112">
        <f>E7*C7</f>
        <v>69900</v>
      </c>
      <c r="G7" s="97" t="s">
        <v>59</v>
      </c>
      <c r="H7" s="114">
        <v>2008</v>
      </c>
      <c r="I7" s="115">
        <v>1</v>
      </c>
      <c r="J7" s="116">
        <v>69900</v>
      </c>
      <c r="K7" s="49"/>
      <c r="L7" s="50"/>
      <c r="M7" s="51"/>
      <c r="N7" s="114"/>
      <c r="O7" s="115"/>
      <c r="P7" s="116"/>
      <c r="Q7" s="52"/>
      <c r="R7" s="153" t="s">
        <v>125</v>
      </c>
    </row>
    <row r="8" spans="1:18" s="53" customFormat="1" ht="152.25" customHeight="1" thickBot="1">
      <c r="A8" s="101" t="s">
        <v>60</v>
      </c>
      <c r="B8" s="109" t="s">
        <v>61</v>
      </c>
      <c r="C8" s="47">
        <v>4292</v>
      </c>
      <c r="D8" s="110" t="s">
        <v>55</v>
      </c>
      <c r="E8" s="99">
        <v>12.5</v>
      </c>
      <c r="F8" s="112">
        <f>E8*C8</f>
        <v>53650</v>
      </c>
      <c r="G8" s="97" t="s">
        <v>59</v>
      </c>
      <c r="H8" s="114">
        <v>2009</v>
      </c>
      <c r="I8" s="115">
        <v>1</v>
      </c>
      <c r="J8" s="116">
        <v>55558.1670255513</v>
      </c>
      <c r="K8" s="49"/>
      <c r="L8" s="50"/>
      <c r="M8" s="51"/>
      <c r="N8" s="114"/>
      <c r="O8" s="115"/>
      <c r="P8" s="116"/>
      <c r="Q8" s="52"/>
      <c r="R8" s="153" t="s">
        <v>126</v>
      </c>
    </row>
    <row r="9" spans="1:18" s="53" customFormat="1" ht="149.25" customHeight="1" thickBot="1">
      <c r="A9" s="101" t="s">
        <v>62</v>
      </c>
      <c r="B9" s="109" t="s">
        <v>63</v>
      </c>
      <c r="C9" s="47">
        <v>4437</v>
      </c>
      <c r="D9" s="110" t="s">
        <v>55</v>
      </c>
      <c r="E9" s="99">
        <v>12.5</v>
      </c>
      <c r="F9" s="112">
        <f>E9*C9</f>
        <v>55462.5</v>
      </c>
      <c r="G9" s="97" t="s">
        <v>59</v>
      </c>
      <c r="H9" s="114">
        <v>2010</v>
      </c>
      <c r="I9" s="115">
        <v>1</v>
      </c>
      <c r="J9" s="116">
        <v>59477.9247695998</v>
      </c>
      <c r="K9" s="49"/>
      <c r="L9" s="50"/>
      <c r="M9" s="51"/>
      <c r="N9" s="114"/>
      <c r="O9" s="115"/>
      <c r="P9" s="116"/>
      <c r="Q9" s="52"/>
      <c r="R9" s="153" t="s">
        <v>127</v>
      </c>
    </row>
    <row r="10" spans="1:18" s="117" customFormat="1" ht="21" customHeight="1" thickBot="1">
      <c r="A10" s="108" t="s">
        <v>64</v>
      </c>
      <c r="B10" s="108"/>
      <c r="C10" s="108"/>
      <c r="D10" s="108"/>
      <c r="E10" s="113"/>
      <c r="F10" s="111"/>
      <c r="G10" s="113"/>
      <c r="H10" s="113"/>
      <c r="I10" s="113"/>
      <c r="J10" s="113"/>
      <c r="K10" s="113"/>
      <c r="L10" s="113"/>
      <c r="M10" s="113"/>
      <c r="N10" s="113"/>
      <c r="O10" s="113"/>
      <c r="P10" s="113"/>
      <c r="Q10" s="113"/>
      <c r="R10" s="113"/>
    </row>
    <row r="11" spans="1:18" s="53" customFormat="1" ht="144.75" thickBot="1">
      <c r="A11" s="101" t="s">
        <v>65</v>
      </c>
      <c r="B11" s="109" t="s">
        <v>66</v>
      </c>
      <c r="C11" s="47">
        <v>48169</v>
      </c>
      <c r="D11" s="110" t="s">
        <v>67</v>
      </c>
      <c r="E11" s="99">
        <v>8.5</v>
      </c>
      <c r="F11" s="112">
        <f>E11*C11</f>
        <v>409436.5</v>
      </c>
      <c r="G11" s="97" t="s">
        <v>68</v>
      </c>
      <c r="H11" s="114">
        <v>2008</v>
      </c>
      <c r="I11" s="115">
        <v>0.01</v>
      </c>
      <c r="J11" s="116">
        <v>4094.365</v>
      </c>
      <c r="K11" s="49">
        <v>2013</v>
      </c>
      <c r="L11" s="50">
        <v>0.02</v>
      </c>
      <c r="M11" s="51">
        <v>9752.3092732873</v>
      </c>
      <c r="N11" s="114">
        <v>2018</v>
      </c>
      <c r="O11" s="115">
        <v>0.02</v>
      </c>
      <c r="P11" s="116">
        <v>11614.4427966053</v>
      </c>
      <c r="Q11" s="52"/>
      <c r="R11" s="153" t="s">
        <v>128</v>
      </c>
    </row>
    <row r="12" spans="1:18" s="53" customFormat="1" ht="90.75" thickBot="1">
      <c r="A12" s="101" t="s">
        <v>69</v>
      </c>
      <c r="B12" s="109" t="s">
        <v>70</v>
      </c>
      <c r="C12" s="47">
        <v>6316</v>
      </c>
      <c r="D12" s="110" t="s">
        <v>71</v>
      </c>
      <c r="E12" s="99">
        <v>32</v>
      </c>
      <c r="F12" s="112">
        <f>E12*C12</f>
        <v>202112</v>
      </c>
      <c r="G12" s="97" t="s">
        <v>68</v>
      </c>
      <c r="H12" s="114">
        <v>2008</v>
      </c>
      <c r="I12" s="115">
        <v>0.01</v>
      </c>
      <c r="J12" s="116">
        <v>2021.12</v>
      </c>
      <c r="K12" s="49">
        <v>2013</v>
      </c>
      <c r="L12" s="50">
        <v>0.01</v>
      </c>
      <c r="M12" s="51">
        <v>2407.03837083729</v>
      </c>
      <c r="N12" s="114">
        <v>2018</v>
      </c>
      <c r="O12" s="115">
        <v>0.01</v>
      </c>
      <c r="P12" s="116">
        <v>2866.64508722047</v>
      </c>
      <c r="Q12" s="52"/>
      <c r="R12" s="153" t="s">
        <v>129</v>
      </c>
    </row>
    <row r="13" spans="1:18" s="117" customFormat="1" ht="21" customHeight="1" thickBot="1">
      <c r="A13" s="108" t="s">
        <v>72</v>
      </c>
      <c r="B13" s="108"/>
      <c r="C13" s="108"/>
      <c r="D13" s="108"/>
      <c r="E13" s="113"/>
      <c r="F13" s="111"/>
      <c r="G13" s="113"/>
      <c r="H13" s="113"/>
      <c r="I13" s="113"/>
      <c r="J13" s="113"/>
      <c r="K13" s="113"/>
      <c r="L13" s="113"/>
      <c r="M13" s="113"/>
      <c r="N13" s="113"/>
      <c r="O13" s="113"/>
      <c r="P13" s="113"/>
      <c r="Q13" s="113"/>
      <c r="R13" s="113"/>
    </row>
    <row r="14" spans="1:18" s="53" customFormat="1" ht="95.25" customHeight="1" thickBot="1">
      <c r="A14" s="101" t="s">
        <v>73</v>
      </c>
      <c r="B14" s="109" t="s">
        <v>74</v>
      </c>
      <c r="C14" s="47">
        <v>1</v>
      </c>
      <c r="D14" s="110" t="s">
        <v>75</v>
      </c>
      <c r="E14" s="99">
        <v>6500</v>
      </c>
      <c r="F14" s="112">
        <f aca="true" t="shared" si="0" ref="F14:F23">E14*C14</f>
        <v>6500</v>
      </c>
      <c r="G14" s="97" t="s">
        <v>56</v>
      </c>
      <c r="H14" s="114">
        <v>2030</v>
      </c>
      <c r="I14" s="115">
        <v>1</v>
      </c>
      <c r="J14" s="116">
        <v>14022.7560043671</v>
      </c>
      <c r="K14" s="49"/>
      <c r="L14" s="50"/>
      <c r="M14" s="51"/>
      <c r="N14" s="114"/>
      <c r="O14" s="115"/>
      <c r="P14" s="116"/>
      <c r="Q14" s="52"/>
      <c r="R14" s="153" t="s">
        <v>130</v>
      </c>
    </row>
    <row r="15" spans="1:18" s="53" customFormat="1" ht="113.25" customHeight="1" thickBot="1">
      <c r="A15" s="101" t="s">
        <v>76</v>
      </c>
      <c r="B15" s="109" t="s">
        <v>77</v>
      </c>
      <c r="C15" s="47">
        <v>245</v>
      </c>
      <c r="D15" s="110" t="s">
        <v>67</v>
      </c>
      <c r="E15" s="99">
        <v>6.75</v>
      </c>
      <c r="F15" s="112">
        <f t="shared" si="0"/>
        <v>1653.75</v>
      </c>
      <c r="G15" s="97" t="s">
        <v>59</v>
      </c>
      <c r="H15" s="114">
        <v>2008</v>
      </c>
      <c r="I15" s="115">
        <v>1</v>
      </c>
      <c r="J15" s="116">
        <v>1653.75</v>
      </c>
      <c r="K15" s="49">
        <v>2028</v>
      </c>
      <c r="L15" s="50">
        <v>1</v>
      </c>
      <c r="M15" s="51">
        <v>3326.85224022912</v>
      </c>
      <c r="N15" s="114"/>
      <c r="O15" s="115"/>
      <c r="P15" s="116"/>
      <c r="Q15" s="52"/>
      <c r="R15" s="153" t="s">
        <v>131</v>
      </c>
    </row>
    <row r="16" spans="1:18" s="53" customFormat="1" ht="101.25" customHeight="1" thickBot="1">
      <c r="A16" s="101" t="s">
        <v>78</v>
      </c>
      <c r="B16" s="109" t="s">
        <v>79</v>
      </c>
      <c r="C16" s="47">
        <v>1</v>
      </c>
      <c r="D16" s="110" t="s">
        <v>75</v>
      </c>
      <c r="E16" s="99">
        <v>30000</v>
      </c>
      <c r="F16" s="112">
        <f t="shared" si="0"/>
        <v>30000</v>
      </c>
      <c r="G16" s="97" t="s">
        <v>80</v>
      </c>
      <c r="H16" s="114">
        <v>2015</v>
      </c>
      <c r="I16" s="115">
        <v>1</v>
      </c>
      <c r="J16" s="116">
        <v>38314.9738994755</v>
      </c>
      <c r="K16" s="49">
        <v>2055</v>
      </c>
      <c r="L16" s="50">
        <v>1</v>
      </c>
      <c r="M16" s="51">
        <v>155058.595007561</v>
      </c>
      <c r="N16" s="114"/>
      <c r="O16" s="115"/>
      <c r="P16" s="116"/>
      <c r="Q16" s="52"/>
      <c r="R16" s="153" t="s">
        <v>132</v>
      </c>
    </row>
    <row r="17" spans="1:18" s="53" customFormat="1" ht="105.75" customHeight="1" thickBot="1">
      <c r="A17" s="101" t="s">
        <v>81</v>
      </c>
      <c r="B17" s="109" t="s">
        <v>82</v>
      </c>
      <c r="C17" s="47">
        <v>515</v>
      </c>
      <c r="D17" s="110" t="s">
        <v>67</v>
      </c>
      <c r="E17" s="99">
        <v>5.75</v>
      </c>
      <c r="F17" s="112">
        <f t="shared" si="0"/>
        <v>2961.25</v>
      </c>
      <c r="G17" s="97" t="s">
        <v>59</v>
      </c>
      <c r="H17" s="114">
        <v>2023</v>
      </c>
      <c r="I17" s="115">
        <v>1</v>
      </c>
      <c r="J17" s="116">
        <v>5002.04754174356</v>
      </c>
      <c r="K17" s="49">
        <v>2043</v>
      </c>
      <c r="L17" s="50">
        <v>1</v>
      </c>
      <c r="M17" s="51">
        <v>10062.6292184321</v>
      </c>
      <c r="N17" s="114"/>
      <c r="O17" s="115"/>
      <c r="P17" s="116"/>
      <c r="Q17" s="52"/>
      <c r="R17" s="153" t="s">
        <v>133</v>
      </c>
    </row>
    <row r="18" spans="1:18" s="53" customFormat="1" ht="111.75" customHeight="1" thickBot="1">
      <c r="A18" s="101" t="s">
        <v>83</v>
      </c>
      <c r="B18" s="109" t="s">
        <v>84</v>
      </c>
      <c r="C18" s="47">
        <v>1</v>
      </c>
      <c r="D18" s="110" t="s">
        <v>75</v>
      </c>
      <c r="E18" s="99">
        <v>26550</v>
      </c>
      <c r="F18" s="112">
        <f t="shared" si="0"/>
        <v>26550</v>
      </c>
      <c r="G18" s="97" t="s">
        <v>80</v>
      </c>
      <c r="H18" s="114">
        <v>2009</v>
      </c>
      <c r="I18" s="115">
        <v>1</v>
      </c>
      <c r="J18" s="116">
        <v>27494.3026007155</v>
      </c>
      <c r="K18" s="49">
        <v>2049</v>
      </c>
      <c r="L18" s="50">
        <v>1</v>
      </c>
      <c r="M18" s="51">
        <v>111267.932562471</v>
      </c>
      <c r="N18" s="114"/>
      <c r="O18" s="115"/>
      <c r="P18" s="116"/>
      <c r="Q18" s="52"/>
      <c r="R18" s="153" t="s">
        <v>134</v>
      </c>
    </row>
    <row r="19" spans="1:18" s="53" customFormat="1" ht="135.75" customHeight="1" thickBot="1">
      <c r="A19" s="101" t="s">
        <v>85</v>
      </c>
      <c r="B19" s="109" t="s">
        <v>86</v>
      </c>
      <c r="C19" s="47">
        <v>1</v>
      </c>
      <c r="D19" s="110" t="s">
        <v>75</v>
      </c>
      <c r="E19" s="99">
        <v>18500</v>
      </c>
      <c r="F19" s="112">
        <f t="shared" si="0"/>
        <v>18500</v>
      </c>
      <c r="G19" s="97" t="s">
        <v>87</v>
      </c>
      <c r="H19" s="114">
        <v>2018</v>
      </c>
      <c r="I19" s="115">
        <v>1</v>
      </c>
      <c r="J19" s="116">
        <v>26239.3792123073</v>
      </c>
      <c r="K19" s="49">
        <v>2033</v>
      </c>
      <c r="L19" s="50">
        <v>1</v>
      </c>
      <c r="M19" s="51">
        <v>44322.7090876485</v>
      </c>
      <c r="N19" s="114"/>
      <c r="O19" s="115"/>
      <c r="P19" s="116"/>
      <c r="Q19" s="52"/>
      <c r="R19" s="153" t="s">
        <v>135</v>
      </c>
    </row>
    <row r="20" spans="1:18" s="53" customFormat="1" ht="99.75" customHeight="1" thickBot="1">
      <c r="A20" s="101" t="s">
        <v>88</v>
      </c>
      <c r="B20" s="109" t="s">
        <v>89</v>
      </c>
      <c r="C20" s="47">
        <v>296</v>
      </c>
      <c r="D20" s="110" t="s">
        <v>55</v>
      </c>
      <c r="E20" s="99">
        <v>12.5</v>
      </c>
      <c r="F20" s="112">
        <f t="shared" si="0"/>
        <v>3700</v>
      </c>
      <c r="G20" s="97" t="s">
        <v>59</v>
      </c>
      <c r="H20" s="114">
        <v>2018</v>
      </c>
      <c r="I20" s="115">
        <v>1</v>
      </c>
      <c r="J20" s="116">
        <v>5247.87584246147</v>
      </c>
      <c r="K20" s="49">
        <v>2038</v>
      </c>
      <c r="L20" s="50">
        <v>1</v>
      </c>
      <c r="M20" s="51">
        <v>10557.1625112243</v>
      </c>
      <c r="N20" s="114"/>
      <c r="O20" s="115"/>
      <c r="P20" s="116"/>
      <c r="Q20" s="52"/>
      <c r="R20" s="153" t="s">
        <v>136</v>
      </c>
    </row>
    <row r="21" spans="1:18" s="53" customFormat="1" ht="78.75" customHeight="1" thickBot="1">
      <c r="A21" s="101" t="s">
        <v>90</v>
      </c>
      <c r="B21" s="109" t="s">
        <v>91</v>
      </c>
      <c r="C21" s="47">
        <v>2</v>
      </c>
      <c r="D21" s="110" t="s">
        <v>92</v>
      </c>
      <c r="E21" s="99">
        <v>2200</v>
      </c>
      <c r="F21" s="112">
        <f t="shared" si="0"/>
        <v>4400</v>
      </c>
      <c r="G21" s="97" t="s">
        <v>80</v>
      </c>
      <c r="H21" s="114">
        <v>2018</v>
      </c>
      <c r="I21" s="115">
        <v>1</v>
      </c>
      <c r="J21" s="116">
        <v>6240.71721806229</v>
      </c>
      <c r="K21" s="49">
        <v>2058</v>
      </c>
      <c r="L21" s="50">
        <v>1</v>
      </c>
      <c r="M21" s="51">
        <v>25255.8398241654</v>
      </c>
      <c r="N21" s="114"/>
      <c r="O21" s="115"/>
      <c r="P21" s="116"/>
      <c r="Q21" s="52"/>
      <c r="R21" s="153" t="s">
        <v>137</v>
      </c>
    </row>
    <row r="22" spans="1:18" s="53" customFormat="1" ht="123.75" customHeight="1" thickBot="1">
      <c r="A22" s="101" t="s">
        <v>93</v>
      </c>
      <c r="B22" s="109" t="s">
        <v>94</v>
      </c>
      <c r="C22" s="47">
        <v>2180</v>
      </c>
      <c r="D22" s="110" t="s">
        <v>71</v>
      </c>
      <c r="E22" s="99">
        <v>15</v>
      </c>
      <c r="F22" s="112">
        <f t="shared" si="0"/>
        <v>32700</v>
      </c>
      <c r="G22" s="97" t="s">
        <v>59</v>
      </c>
      <c r="H22" s="114">
        <v>2011</v>
      </c>
      <c r="I22" s="115">
        <v>0.1</v>
      </c>
      <c r="J22" s="116">
        <v>3631.46866369777</v>
      </c>
      <c r="K22" s="49">
        <v>2014</v>
      </c>
      <c r="L22" s="50">
        <v>0.1</v>
      </c>
      <c r="M22" s="51">
        <v>4032.89439003634</v>
      </c>
      <c r="N22" s="114">
        <v>2017</v>
      </c>
      <c r="O22" s="115">
        <v>0.1</v>
      </c>
      <c r="P22" s="116">
        <v>4478.69406771238</v>
      </c>
      <c r="Q22" s="52"/>
      <c r="R22" s="153" t="s">
        <v>138</v>
      </c>
    </row>
    <row r="23" spans="1:18" s="53" customFormat="1" ht="108.75" thickBot="1">
      <c r="A23" s="101" t="s">
        <v>95</v>
      </c>
      <c r="B23" s="109" t="s">
        <v>96</v>
      </c>
      <c r="C23" s="47">
        <v>1</v>
      </c>
      <c r="D23" s="110" t="s">
        <v>75</v>
      </c>
      <c r="E23" s="99">
        <v>7500</v>
      </c>
      <c r="F23" s="112">
        <f t="shared" si="0"/>
        <v>7500</v>
      </c>
      <c r="G23" s="97" t="s">
        <v>97</v>
      </c>
      <c r="H23" s="114">
        <v>2013</v>
      </c>
      <c r="I23" s="115">
        <v>1</v>
      </c>
      <c r="J23" s="116">
        <v>8932.07121857171</v>
      </c>
      <c r="K23" s="49">
        <v>2020</v>
      </c>
      <c r="L23" s="50">
        <v>1</v>
      </c>
      <c r="M23" s="51">
        <v>11407.7358535944</v>
      </c>
      <c r="N23" s="114">
        <v>2027</v>
      </c>
      <c r="O23" s="115">
        <v>1</v>
      </c>
      <c r="P23" s="116">
        <v>14569.5700494194</v>
      </c>
      <c r="Q23" s="52"/>
      <c r="R23" s="153" t="s">
        <v>139</v>
      </c>
    </row>
    <row r="24" spans="1:15" ht="12.75">
      <c r="A24" s="31"/>
      <c r="C24" s="32"/>
      <c r="E24" s="32"/>
      <c r="I24" s="32"/>
      <c r="J24" s="27"/>
      <c r="K24" s="32"/>
      <c r="M24" s="32"/>
      <c r="N24" s="32"/>
      <c r="O24" s="32"/>
    </row>
    <row r="25" spans="1:15" ht="12.75">
      <c r="A25" s="31"/>
      <c r="C25" s="32"/>
      <c r="E25" s="32"/>
      <c r="I25" s="32"/>
      <c r="J25" s="27"/>
      <c r="K25" s="32"/>
      <c r="M25" s="32"/>
      <c r="N25" s="32"/>
      <c r="O25" s="32"/>
    </row>
    <row r="26" spans="1:15" ht="12.75">
      <c r="A26" s="31"/>
      <c r="C26" s="32"/>
      <c r="E26" s="32"/>
      <c r="I26" s="32"/>
      <c r="J26" s="27"/>
      <c r="K26" s="32"/>
      <c r="M26" s="32"/>
      <c r="N26" s="32"/>
      <c r="O26" s="32"/>
    </row>
    <row r="27" spans="1:15" ht="12.75">
      <c r="A27" s="31"/>
      <c r="C27" s="32"/>
      <c r="E27" s="32"/>
      <c r="I27" s="32"/>
      <c r="J27" s="27"/>
      <c r="K27" s="32"/>
      <c r="M27" s="32"/>
      <c r="N27" s="32"/>
      <c r="O27" s="32"/>
    </row>
    <row r="28" spans="1:15" ht="12.75">
      <c r="A28" s="31"/>
      <c r="C28" s="32"/>
      <c r="E28" s="32"/>
      <c r="I28" s="32"/>
      <c r="J28" s="27"/>
      <c r="K28" s="32"/>
      <c r="M28" s="32"/>
      <c r="N28" s="32"/>
      <c r="O28" s="32"/>
    </row>
    <row r="29" spans="1:15" ht="12.75">
      <c r="A29" s="31"/>
      <c r="C29" s="32"/>
      <c r="E29" s="32"/>
      <c r="I29" s="32"/>
      <c r="J29" s="27"/>
      <c r="K29" s="32"/>
      <c r="M29" s="32"/>
      <c r="N29" s="32"/>
      <c r="O29" s="32"/>
    </row>
    <row r="30" spans="1:15" ht="12.75">
      <c r="A30" s="31"/>
      <c r="C30" s="32"/>
      <c r="E30" s="32"/>
      <c r="I30" s="32"/>
      <c r="J30" s="27"/>
      <c r="K30" s="32"/>
      <c r="M30" s="32"/>
      <c r="N30" s="32"/>
      <c r="O30" s="32"/>
    </row>
    <row r="31" spans="1:15" ht="12.75">
      <c r="A31" s="31"/>
      <c r="C31" s="32"/>
      <c r="E31" s="32"/>
      <c r="I31" s="32"/>
      <c r="J31" s="27"/>
      <c r="K31" s="32"/>
      <c r="M31" s="32"/>
      <c r="N31" s="32"/>
      <c r="O31" s="32"/>
    </row>
    <row r="32" spans="1:15" ht="12.75">
      <c r="A32" s="31"/>
      <c r="C32" s="32"/>
      <c r="E32" s="32"/>
      <c r="I32" s="32"/>
      <c r="J32" s="27"/>
      <c r="K32" s="32"/>
      <c r="M32" s="32"/>
      <c r="N32" s="32"/>
      <c r="O32" s="32"/>
    </row>
    <row r="33" spans="1:15" ht="12.75">
      <c r="A33" s="31"/>
      <c r="C33" s="32"/>
      <c r="E33" s="32"/>
      <c r="I33" s="32"/>
      <c r="J33" s="27"/>
      <c r="K33" s="32"/>
      <c r="M33" s="32"/>
      <c r="N33" s="32"/>
      <c r="O33" s="32"/>
    </row>
    <row r="34" spans="1:15" ht="12.75">
      <c r="A34" s="31"/>
      <c r="C34" s="32"/>
      <c r="E34" s="32"/>
      <c r="F34" s="37">
        <f>SUM(F6:F23)</f>
        <v>2107763.5</v>
      </c>
      <c r="I34" s="32"/>
      <c r="J34" s="27"/>
      <c r="K34" s="32"/>
      <c r="M34" s="32"/>
      <c r="N34" s="32"/>
      <c r="O34" s="32"/>
    </row>
    <row r="35" spans="1:15" ht="12.75">
      <c r="A35" s="31"/>
      <c r="C35" s="32"/>
      <c r="E35" s="32"/>
      <c r="I35" s="32"/>
      <c r="J35" s="27"/>
      <c r="K35" s="32"/>
      <c r="M35" s="32"/>
      <c r="N35" s="32"/>
      <c r="O35" s="32"/>
    </row>
    <row r="36" spans="1:15" ht="12.75">
      <c r="A36" s="31"/>
      <c r="C36" s="32"/>
      <c r="E36" s="32"/>
      <c r="I36" s="32"/>
      <c r="J36" s="27"/>
      <c r="K36" s="32"/>
      <c r="M36" s="32"/>
      <c r="N36" s="32"/>
      <c r="O36" s="32"/>
    </row>
    <row r="37" spans="1:15" ht="12.75">
      <c r="A37" s="31"/>
      <c r="C37" s="32"/>
      <c r="E37" s="32"/>
      <c r="I37" s="32"/>
      <c r="J37" s="27"/>
      <c r="K37" s="32"/>
      <c r="M37" s="32"/>
      <c r="N37" s="32"/>
      <c r="O37" s="32"/>
    </row>
    <row r="38" spans="1:15" ht="12.75">
      <c r="A38" s="31"/>
      <c r="C38" s="32"/>
      <c r="E38" s="32"/>
      <c r="I38" s="32"/>
      <c r="J38" s="27"/>
      <c r="K38" s="32"/>
      <c r="M38" s="32"/>
      <c r="N38" s="32"/>
      <c r="O38" s="32"/>
    </row>
    <row r="39" spans="1:15" ht="12.75">
      <c r="A39" s="31"/>
      <c r="C39" s="32"/>
      <c r="E39" s="32"/>
      <c r="I39" s="32"/>
      <c r="J39" s="27"/>
      <c r="K39" s="32"/>
      <c r="M39" s="32"/>
      <c r="N39" s="32"/>
      <c r="O39" s="32"/>
    </row>
    <row r="40" spans="1:15" ht="12.75">
      <c r="A40" s="31"/>
      <c r="C40" s="32"/>
      <c r="E40" s="32"/>
      <c r="I40" s="32"/>
      <c r="J40" s="27"/>
      <c r="K40" s="32"/>
      <c r="M40" s="32"/>
      <c r="N40" s="32"/>
      <c r="O40" s="32"/>
    </row>
    <row r="41" spans="1:15" ht="12.75">
      <c r="A41" s="31"/>
      <c r="C41" s="32"/>
      <c r="E41" s="32"/>
      <c r="I41" s="32"/>
      <c r="J41" s="27"/>
      <c r="K41" s="32"/>
      <c r="M41" s="32"/>
      <c r="N41" s="32"/>
      <c r="O41" s="32"/>
    </row>
    <row r="42" spans="1:15" ht="12.75">
      <c r="A42" s="31"/>
      <c r="C42" s="32"/>
      <c r="E42" s="32"/>
      <c r="I42" s="32"/>
      <c r="J42" s="27"/>
      <c r="K42" s="32"/>
      <c r="M42" s="32"/>
      <c r="N42" s="32"/>
      <c r="O42" s="32"/>
    </row>
    <row r="43" spans="1:15" ht="12.75">
      <c r="A43" s="31"/>
      <c r="C43" s="32"/>
      <c r="E43" s="32"/>
      <c r="I43" s="32"/>
      <c r="J43" s="27"/>
      <c r="K43" s="32"/>
      <c r="M43" s="32"/>
      <c r="N43" s="32"/>
      <c r="O43" s="32"/>
    </row>
    <row r="44" spans="1:15" ht="12.75">
      <c r="A44" s="31"/>
      <c r="C44" s="32"/>
      <c r="E44" s="32"/>
      <c r="I44" s="32"/>
      <c r="J44" s="27"/>
      <c r="K44" s="32"/>
      <c r="M44" s="32"/>
      <c r="N44" s="32"/>
      <c r="O44" s="32"/>
    </row>
    <row r="45" spans="1:15" ht="12.75">
      <c r="A45" s="31"/>
      <c r="C45" s="32"/>
      <c r="E45" s="32"/>
      <c r="I45" s="32"/>
      <c r="J45" s="27"/>
      <c r="K45" s="32"/>
      <c r="M45" s="32"/>
      <c r="N45" s="32"/>
      <c r="O45" s="32"/>
    </row>
    <row r="46" spans="1:15" ht="12.75">
      <c r="A46" s="31"/>
      <c r="C46" s="32"/>
      <c r="E46" s="32"/>
      <c r="I46" s="32"/>
      <c r="J46" s="27"/>
      <c r="K46" s="32"/>
      <c r="M46" s="32"/>
      <c r="N46" s="32"/>
      <c r="O46" s="32"/>
    </row>
    <row r="47" spans="1:15" ht="12.75">
      <c r="A47" s="31"/>
      <c r="C47" s="32"/>
      <c r="E47" s="32"/>
      <c r="I47" s="32"/>
      <c r="J47" s="27"/>
      <c r="K47" s="32"/>
      <c r="M47" s="32"/>
      <c r="N47" s="32"/>
      <c r="O47" s="32"/>
    </row>
    <row r="48" spans="1:15" ht="12.75">
      <c r="A48" s="31"/>
      <c r="C48" s="32"/>
      <c r="E48" s="32"/>
      <c r="I48" s="32"/>
      <c r="J48" s="27"/>
      <c r="K48" s="32"/>
      <c r="M48" s="32"/>
      <c r="N48" s="32"/>
      <c r="O48" s="32"/>
    </row>
    <row r="49" spans="1:15" ht="12.75">
      <c r="A49" s="31"/>
      <c r="C49" s="32"/>
      <c r="E49" s="32"/>
      <c r="I49" s="32"/>
      <c r="J49" s="27"/>
      <c r="K49" s="32"/>
      <c r="M49" s="32"/>
      <c r="N49" s="32"/>
      <c r="O49" s="32"/>
    </row>
    <row r="50" spans="1:15" ht="12.75">
      <c r="A50" s="31"/>
      <c r="C50" s="32"/>
      <c r="E50" s="32"/>
      <c r="I50" s="32"/>
      <c r="J50" s="27"/>
      <c r="K50" s="32"/>
      <c r="M50" s="32"/>
      <c r="N50" s="32"/>
      <c r="O50" s="32"/>
    </row>
    <row r="51" spans="1:15" ht="12.75">
      <c r="A51" s="31"/>
      <c r="C51" s="32"/>
      <c r="E51" s="32"/>
      <c r="I51" s="32"/>
      <c r="J51" s="27"/>
      <c r="K51" s="32"/>
      <c r="M51" s="32"/>
      <c r="N51" s="32"/>
      <c r="O51" s="32"/>
    </row>
    <row r="52" spans="1:15" ht="12.75">
      <c r="A52" s="31"/>
      <c r="C52" s="32"/>
      <c r="E52" s="32"/>
      <c r="I52" s="32"/>
      <c r="J52" s="27"/>
      <c r="K52" s="32"/>
      <c r="M52" s="32"/>
      <c r="N52" s="32"/>
      <c r="O52" s="32"/>
    </row>
    <row r="53" spans="1:15" ht="12.75">
      <c r="A53" s="31"/>
      <c r="C53" s="32"/>
      <c r="E53" s="32"/>
      <c r="I53" s="32"/>
      <c r="J53" s="27"/>
      <c r="K53" s="32"/>
      <c r="M53" s="32"/>
      <c r="N53" s="32"/>
      <c r="O53" s="32"/>
    </row>
    <row r="54" spans="1:15" ht="12.75">
      <c r="A54" s="31"/>
      <c r="C54" s="32"/>
      <c r="E54" s="32"/>
      <c r="I54" s="32"/>
      <c r="J54" s="27"/>
      <c r="K54" s="32"/>
      <c r="M54" s="32"/>
      <c r="N54" s="32"/>
      <c r="O54" s="32"/>
    </row>
    <row r="55" spans="1:15" ht="12.75">
      <c r="A55" s="31"/>
      <c r="C55" s="32"/>
      <c r="E55" s="32"/>
      <c r="I55" s="32"/>
      <c r="J55" s="27"/>
      <c r="K55" s="32"/>
      <c r="M55" s="32"/>
      <c r="N55" s="32"/>
      <c r="O55" s="32"/>
    </row>
    <row r="56" spans="1:15" ht="12.75">
      <c r="A56" s="31"/>
      <c r="C56" s="32"/>
      <c r="E56" s="32"/>
      <c r="I56" s="32"/>
      <c r="J56" s="27"/>
      <c r="K56" s="32"/>
      <c r="M56" s="32"/>
      <c r="N56" s="32"/>
      <c r="O56" s="32"/>
    </row>
    <row r="57" spans="1:15" ht="12.75">
      <c r="A57" s="31"/>
      <c r="C57" s="32"/>
      <c r="E57" s="32"/>
      <c r="I57" s="32"/>
      <c r="J57" s="27"/>
      <c r="K57" s="32"/>
      <c r="M57" s="32"/>
      <c r="N57" s="32"/>
      <c r="O57" s="32"/>
    </row>
    <row r="58" spans="1:15" ht="12.75">
      <c r="A58" s="31"/>
      <c r="C58" s="32"/>
      <c r="E58" s="32"/>
      <c r="I58" s="32"/>
      <c r="J58" s="27"/>
      <c r="K58" s="32"/>
      <c r="M58" s="32"/>
      <c r="N58" s="32"/>
      <c r="O58" s="32"/>
    </row>
    <row r="59" spans="1:15" ht="12.75">
      <c r="A59" s="31"/>
      <c r="C59" s="32"/>
      <c r="E59" s="32"/>
      <c r="I59" s="32"/>
      <c r="J59" s="27"/>
      <c r="K59" s="32"/>
      <c r="M59" s="32"/>
      <c r="N59" s="32"/>
      <c r="O59" s="32"/>
    </row>
    <row r="60" spans="1:15" ht="12.75">
      <c r="A60" s="31"/>
      <c r="C60" s="32"/>
      <c r="E60" s="32"/>
      <c r="I60" s="32"/>
      <c r="J60" s="27"/>
      <c r="K60" s="32"/>
      <c r="M60" s="32"/>
      <c r="N60" s="32"/>
      <c r="O60" s="32"/>
    </row>
    <row r="61" spans="1:15" ht="12.75">
      <c r="A61" s="31"/>
      <c r="C61" s="32"/>
      <c r="E61" s="32"/>
      <c r="I61" s="32"/>
      <c r="J61" s="27"/>
      <c r="K61" s="32"/>
      <c r="M61" s="32"/>
      <c r="N61" s="32"/>
      <c r="O61" s="32"/>
    </row>
    <row r="62" spans="1:15" ht="12.75">
      <c r="A62" s="31"/>
      <c r="C62" s="32"/>
      <c r="E62" s="32"/>
      <c r="I62" s="32"/>
      <c r="J62" s="27"/>
      <c r="K62" s="32"/>
      <c r="M62" s="32"/>
      <c r="N62" s="32"/>
      <c r="O62" s="32"/>
    </row>
    <row r="63" spans="1:15" ht="12.75">
      <c r="A63" s="31"/>
      <c r="C63" s="32"/>
      <c r="E63" s="32"/>
      <c r="I63" s="32"/>
      <c r="J63" s="27"/>
      <c r="K63" s="32"/>
      <c r="M63" s="32"/>
      <c r="N63" s="32"/>
      <c r="O63" s="32"/>
    </row>
    <row r="64" spans="1:15" ht="12.75">
      <c r="A64" s="31"/>
      <c r="C64" s="32"/>
      <c r="E64" s="32"/>
      <c r="I64" s="32"/>
      <c r="J64" s="27"/>
      <c r="K64" s="32"/>
      <c r="M64" s="32"/>
      <c r="N64" s="32"/>
      <c r="O64" s="32"/>
    </row>
    <row r="65" spans="1:15" ht="12.75">
      <c r="A65" s="31"/>
      <c r="C65" s="32"/>
      <c r="E65" s="32"/>
      <c r="I65" s="32"/>
      <c r="J65" s="27"/>
      <c r="K65" s="32"/>
      <c r="M65" s="32"/>
      <c r="N65" s="32"/>
      <c r="O65" s="32"/>
    </row>
    <row r="66" spans="1:15" ht="12.75">
      <c r="A66" s="31"/>
      <c r="C66" s="32"/>
      <c r="E66" s="32"/>
      <c r="I66" s="32"/>
      <c r="J66" s="27"/>
      <c r="K66" s="32"/>
      <c r="M66" s="32"/>
      <c r="N66" s="32"/>
      <c r="O66" s="32"/>
    </row>
    <row r="67" spans="1:15" ht="12.75">
      <c r="A67" s="31"/>
      <c r="C67" s="32"/>
      <c r="E67" s="32"/>
      <c r="I67" s="32"/>
      <c r="J67" s="27"/>
      <c r="K67" s="32"/>
      <c r="M67" s="32"/>
      <c r="N67" s="32"/>
      <c r="O67" s="32"/>
    </row>
    <row r="68" spans="1:15" ht="12.75">
      <c r="A68" s="31"/>
      <c r="C68" s="32"/>
      <c r="E68" s="32"/>
      <c r="I68" s="32"/>
      <c r="J68" s="27"/>
      <c r="K68" s="32"/>
      <c r="M68" s="32"/>
      <c r="N68" s="32"/>
      <c r="O68" s="32"/>
    </row>
    <row r="69" spans="1:15" ht="12.75">
      <c r="A69" s="31"/>
      <c r="C69" s="32"/>
      <c r="E69" s="32"/>
      <c r="I69" s="32"/>
      <c r="J69" s="27"/>
      <c r="K69" s="32"/>
      <c r="M69" s="32"/>
      <c r="N69" s="32"/>
      <c r="O69" s="32"/>
    </row>
    <row r="70" spans="1:15" ht="12.75">
      <c r="A70" s="31"/>
      <c r="C70" s="32"/>
      <c r="E70" s="32"/>
      <c r="I70" s="32"/>
      <c r="J70" s="27"/>
      <c r="K70" s="32"/>
      <c r="M70" s="32"/>
      <c r="N70" s="32"/>
      <c r="O70" s="32"/>
    </row>
    <row r="71" spans="1:15" ht="12.75">
      <c r="A71" s="31"/>
      <c r="C71" s="32"/>
      <c r="E71" s="32"/>
      <c r="I71" s="32"/>
      <c r="J71" s="27"/>
      <c r="K71" s="32"/>
      <c r="M71" s="32"/>
      <c r="N71" s="32"/>
      <c r="O71" s="32"/>
    </row>
    <row r="72" spans="1:15" ht="12.75">
      <c r="A72" s="31"/>
      <c r="C72" s="32"/>
      <c r="E72" s="32"/>
      <c r="I72" s="32"/>
      <c r="J72" s="27"/>
      <c r="K72" s="32"/>
      <c r="M72" s="32"/>
      <c r="N72" s="32"/>
      <c r="O72" s="32"/>
    </row>
    <row r="73" spans="1:15" ht="12.75">
      <c r="A73" s="31"/>
      <c r="C73" s="32"/>
      <c r="E73" s="32"/>
      <c r="I73" s="32"/>
      <c r="J73" s="27"/>
      <c r="K73" s="32"/>
      <c r="M73" s="32"/>
      <c r="N73" s="32"/>
      <c r="O73" s="32"/>
    </row>
    <row r="74" spans="1:15" ht="12.75">
      <c r="A74" s="31"/>
      <c r="C74" s="32"/>
      <c r="E74" s="32"/>
      <c r="I74" s="32"/>
      <c r="J74" s="27"/>
      <c r="K74" s="32"/>
      <c r="M74" s="32"/>
      <c r="N74" s="32"/>
      <c r="O74" s="32"/>
    </row>
    <row r="75" spans="1:15" ht="12.75">
      <c r="A75" s="31"/>
      <c r="C75" s="32"/>
      <c r="E75" s="32"/>
      <c r="I75" s="32"/>
      <c r="J75" s="27"/>
      <c r="K75" s="32"/>
      <c r="M75" s="32"/>
      <c r="N75" s="32"/>
      <c r="O75" s="32"/>
    </row>
    <row r="76" spans="1:15" ht="12.75">
      <c r="A76" s="31"/>
      <c r="C76" s="32"/>
      <c r="E76" s="32"/>
      <c r="I76" s="32"/>
      <c r="J76" s="27"/>
      <c r="K76" s="32"/>
      <c r="M76" s="32"/>
      <c r="N76" s="32"/>
      <c r="O76" s="32"/>
    </row>
    <row r="77" spans="1:15" ht="12.75">
      <c r="A77" s="31"/>
      <c r="C77" s="32"/>
      <c r="E77" s="32"/>
      <c r="I77" s="32"/>
      <c r="J77" s="27"/>
      <c r="K77" s="32"/>
      <c r="M77" s="32"/>
      <c r="N77" s="32"/>
      <c r="O77" s="32"/>
    </row>
    <row r="78" spans="1:15" ht="12.75">
      <c r="A78" s="31"/>
      <c r="C78" s="32"/>
      <c r="E78" s="32"/>
      <c r="I78" s="32"/>
      <c r="J78" s="27"/>
      <c r="K78" s="32"/>
      <c r="M78" s="32"/>
      <c r="N78" s="32"/>
      <c r="O78" s="32"/>
    </row>
    <row r="79" spans="1:15" ht="12.75">
      <c r="A79" s="31"/>
      <c r="C79" s="32"/>
      <c r="E79" s="32"/>
      <c r="I79" s="32"/>
      <c r="J79" s="27"/>
      <c r="K79" s="32"/>
      <c r="M79" s="32"/>
      <c r="N79" s="32"/>
      <c r="O79" s="32"/>
    </row>
    <row r="80" spans="1:15" ht="12.75">
      <c r="A80" s="31"/>
      <c r="C80" s="32"/>
      <c r="E80" s="32"/>
      <c r="I80" s="32"/>
      <c r="J80" s="27"/>
      <c r="K80" s="32"/>
      <c r="M80" s="32"/>
      <c r="N80" s="32"/>
      <c r="O80" s="32"/>
    </row>
    <row r="81" spans="1:15" ht="12.75">
      <c r="A81" s="31"/>
      <c r="C81" s="32"/>
      <c r="E81" s="32"/>
      <c r="I81" s="32"/>
      <c r="J81" s="27"/>
      <c r="K81" s="32"/>
      <c r="M81" s="32"/>
      <c r="N81" s="32"/>
      <c r="O81" s="32"/>
    </row>
    <row r="82" spans="1:15" ht="12.75">
      <c r="A82" s="31"/>
      <c r="C82" s="32"/>
      <c r="E82" s="32"/>
      <c r="I82" s="32"/>
      <c r="J82" s="27"/>
      <c r="K82" s="32"/>
      <c r="M82" s="32"/>
      <c r="N82" s="32"/>
      <c r="O82" s="32"/>
    </row>
    <row r="83" spans="1:15" ht="12.75">
      <c r="A83" s="31"/>
      <c r="C83" s="32"/>
      <c r="E83" s="32"/>
      <c r="I83" s="32"/>
      <c r="J83" s="27"/>
      <c r="K83" s="32"/>
      <c r="M83" s="32"/>
      <c r="N83" s="32"/>
      <c r="O83" s="32"/>
    </row>
    <row r="84" spans="1:15" ht="12.75">
      <c r="A84" s="31"/>
      <c r="C84" s="32"/>
      <c r="E84" s="32"/>
      <c r="I84" s="32"/>
      <c r="J84" s="27"/>
      <c r="K84" s="32"/>
      <c r="M84" s="32"/>
      <c r="N84" s="32"/>
      <c r="O84" s="32"/>
    </row>
    <row r="85" spans="1:15" ht="12.75">
      <c r="A85" s="31"/>
      <c r="C85" s="32"/>
      <c r="E85" s="32"/>
      <c r="I85" s="32"/>
      <c r="J85" s="27"/>
      <c r="K85" s="32"/>
      <c r="M85" s="32"/>
      <c r="N85" s="32"/>
      <c r="O85" s="32"/>
    </row>
    <row r="86" spans="1:15" ht="12.75">
      <c r="A86" s="31"/>
      <c r="C86" s="32"/>
      <c r="E86" s="32"/>
      <c r="I86" s="32"/>
      <c r="J86" s="27"/>
      <c r="K86" s="32"/>
      <c r="M86" s="32"/>
      <c r="N86" s="32"/>
      <c r="O86" s="32"/>
    </row>
    <row r="87" spans="1:15" ht="12.75">
      <c r="A87" s="31"/>
      <c r="C87" s="32"/>
      <c r="E87" s="32"/>
      <c r="I87" s="32"/>
      <c r="J87" s="27"/>
      <c r="K87" s="32"/>
      <c r="M87" s="32"/>
      <c r="N87" s="32"/>
      <c r="O87" s="32"/>
    </row>
    <row r="88" spans="1:15" ht="12.75">
      <c r="A88" s="31"/>
      <c r="C88" s="32"/>
      <c r="E88" s="32"/>
      <c r="I88" s="32"/>
      <c r="J88" s="27"/>
      <c r="K88" s="32"/>
      <c r="M88" s="32"/>
      <c r="N88" s="32"/>
      <c r="O88" s="32"/>
    </row>
    <row r="89" spans="1:15" ht="12.75">
      <c r="A89" s="31"/>
      <c r="C89" s="32"/>
      <c r="E89" s="32"/>
      <c r="I89" s="32"/>
      <c r="J89" s="27"/>
      <c r="K89" s="32"/>
      <c r="M89" s="32"/>
      <c r="N89" s="32"/>
      <c r="O89" s="32"/>
    </row>
    <row r="90" spans="1:15" ht="12.75">
      <c r="A90" s="31"/>
      <c r="C90" s="32"/>
      <c r="E90" s="32"/>
      <c r="I90" s="32"/>
      <c r="J90" s="27"/>
      <c r="K90" s="32"/>
      <c r="M90" s="32"/>
      <c r="N90" s="32"/>
      <c r="O90" s="32"/>
    </row>
    <row r="91" spans="1:15" ht="12.75">
      <c r="A91" s="31"/>
      <c r="C91" s="32"/>
      <c r="E91" s="32"/>
      <c r="I91" s="32"/>
      <c r="J91" s="27"/>
      <c r="K91" s="32"/>
      <c r="M91" s="32"/>
      <c r="N91" s="32"/>
      <c r="O91" s="32"/>
    </row>
    <row r="92" spans="1:15" ht="12.75">
      <c r="A92" s="31"/>
      <c r="C92" s="32"/>
      <c r="E92" s="32"/>
      <c r="I92" s="32"/>
      <c r="J92" s="27"/>
      <c r="K92" s="32"/>
      <c r="M92" s="32"/>
      <c r="N92" s="32"/>
      <c r="O92" s="32"/>
    </row>
    <row r="93" spans="1:15" ht="12.75">
      <c r="A93" s="31"/>
      <c r="C93" s="32"/>
      <c r="E93" s="32"/>
      <c r="I93" s="32"/>
      <c r="J93" s="27"/>
      <c r="K93" s="32"/>
      <c r="M93" s="32"/>
      <c r="N93" s="32"/>
      <c r="O93" s="32"/>
    </row>
    <row r="94" spans="1:15" ht="12.75">
      <c r="A94" s="31"/>
      <c r="C94" s="32"/>
      <c r="E94" s="32"/>
      <c r="I94" s="32"/>
      <c r="J94" s="27"/>
      <c r="K94" s="32"/>
      <c r="M94" s="32"/>
      <c r="N94" s="32"/>
      <c r="O94" s="32"/>
    </row>
    <row r="95" spans="1:15" ht="12.75">
      <c r="A95" s="31"/>
      <c r="C95" s="32"/>
      <c r="E95" s="32"/>
      <c r="I95" s="32"/>
      <c r="J95" s="27"/>
      <c r="K95" s="32"/>
      <c r="M95" s="32"/>
      <c r="N95" s="32"/>
      <c r="O95" s="32"/>
    </row>
    <row r="96" spans="1:15" ht="12.75">
      <c r="A96" s="31"/>
      <c r="C96" s="32"/>
      <c r="E96" s="32"/>
      <c r="I96" s="32"/>
      <c r="J96" s="27"/>
      <c r="K96" s="32"/>
      <c r="M96" s="32"/>
      <c r="N96" s="32"/>
      <c r="O96" s="32"/>
    </row>
    <row r="97" spans="1:15" ht="12.75">
      <c r="A97" s="31"/>
      <c r="C97" s="32"/>
      <c r="E97" s="32"/>
      <c r="I97" s="32"/>
      <c r="J97" s="27"/>
      <c r="K97" s="32"/>
      <c r="M97" s="32"/>
      <c r="N97" s="32"/>
      <c r="O97" s="32"/>
    </row>
    <row r="98" spans="1:15" ht="12.75">
      <c r="A98" s="31"/>
      <c r="C98" s="32"/>
      <c r="E98" s="32"/>
      <c r="I98" s="32"/>
      <c r="J98" s="27"/>
      <c r="K98" s="32"/>
      <c r="M98" s="32"/>
      <c r="N98" s="32"/>
      <c r="O98" s="32"/>
    </row>
    <row r="99" spans="1:15" ht="12.75">
      <c r="A99" s="31"/>
      <c r="C99" s="32"/>
      <c r="E99" s="32"/>
      <c r="I99" s="32"/>
      <c r="J99" s="27"/>
      <c r="K99" s="32"/>
      <c r="M99" s="32"/>
      <c r="N99" s="32"/>
      <c r="O99" s="32"/>
    </row>
    <row r="100" spans="1:15" ht="12.75">
      <c r="A100" s="31"/>
      <c r="C100" s="32"/>
      <c r="E100" s="32"/>
      <c r="I100" s="32"/>
      <c r="J100" s="27"/>
      <c r="K100" s="32"/>
      <c r="M100" s="32"/>
      <c r="N100" s="32"/>
      <c r="O100" s="32"/>
    </row>
    <row r="101" spans="1:15" ht="12.75">
      <c r="A101" s="31"/>
      <c r="C101" s="32"/>
      <c r="E101" s="32"/>
      <c r="I101" s="32"/>
      <c r="J101" s="27"/>
      <c r="K101" s="32"/>
      <c r="M101" s="32"/>
      <c r="N101" s="32"/>
      <c r="O101" s="32"/>
    </row>
    <row r="102" spans="1:15" ht="12.75">
      <c r="A102" s="31"/>
      <c r="C102" s="32"/>
      <c r="E102" s="32"/>
      <c r="I102" s="32"/>
      <c r="J102" s="27"/>
      <c r="K102" s="32"/>
      <c r="M102" s="32"/>
      <c r="N102" s="32"/>
      <c r="O102" s="32"/>
    </row>
    <row r="103" spans="1:15" ht="12.75">
      <c r="A103" s="31"/>
      <c r="C103" s="32"/>
      <c r="E103" s="32"/>
      <c r="I103" s="32"/>
      <c r="J103" s="27"/>
      <c r="K103" s="32"/>
      <c r="M103" s="32"/>
      <c r="N103" s="32"/>
      <c r="O103" s="32"/>
    </row>
    <row r="104" spans="1:15" ht="12.75">
      <c r="A104" s="31"/>
      <c r="C104" s="32"/>
      <c r="E104" s="32"/>
      <c r="I104" s="32"/>
      <c r="J104" s="27"/>
      <c r="K104" s="32"/>
      <c r="M104" s="32"/>
      <c r="N104" s="32"/>
      <c r="O104" s="32"/>
    </row>
    <row r="105" spans="1:15" ht="12.75">
      <c r="A105" s="31"/>
      <c r="C105" s="32"/>
      <c r="E105" s="32"/>
      <c r="I105" s="32"/>
      <c r="J105" s="27"/>
      <c r="K105" s="32"/>
      <c r="M105" s="32"/>
      <c r="N105" s="32"/>
      <c r="O105" s="32"/>
    </row>
    <row r="106" spans="1:15" ht="12.75">
      <c r="A106" s="31"/>
      <c r="C106" s="32"/>
      <c r="E106" s="32"/>
      <c r="I106" s="32"/>
      <c r="J106" s="27"/>
      <c r="K106" s="32"/>
      <c r="M106" s="32"/>
      <c r="N106" s="32"/>
      <c r="O106" s="32"/>
    </row>
    <row r="107" spans="1:15" ht="12.75">
      <c r="A107" s="31"/>
      <c r="C107" s="32"/>
      <c r="E107" s="32"/>
      <c r="I107" s="32"/>
      <c r="J107" s="27"/>
      <c r="K107" s="32"/>
      <c r="M107" s="32"/>
      <c r="N107" s="32"/>
      <c r="O107" s="32"/>
    </row>
    <row r="108" spans="1:15" ht="12.75">
      <c r="A108" s="31"/>
      <c r="C108" s="32"/>
      <c r="E108" s="32"/>
      <c r="I108" s="32"/>
      <c r="J108" s="27"/>
      <c r="K108" s="32"/>
      <c r="M108" s="32"/>
      <c r="N108" s="32"/>
      <c r="O108" s="32"/>
    </row>
    <row r="109" spans="1:15" ht="12.75">
      <c r="A109" s="31"/>
      <c r="C109" s="32"/>
      <c r="E109" s="32"/>
      <c r="I109" s="32"/>
      <c r="J109" s="27"/>
      <c r="K109" s="32"/>
      <c r="M109" s="32"/>
      <c r="N109" s="32"/>
      <c r="O109" s="32"/>
    </row>
    <row r="110" spans="1:15" ht="12.75">
      <c r="A110" s="31"/>
      <c r="C110" s="32"/>
      <c r="E110" s="32"/>
      <c r="I110" s="32"/>
      <c r="J110" s="27"/>
      <c r="K110" s="32"/>
      <c r="M110" s="32"/>
      <c r="N110" s="32"/>
      <c r="O110" s="32"/>
    </row>
    <row r="111" spans="1:15" ht="12.75">
      <c r="A111" s="31"/>
      <c r="C111" s="32"/>
      <c r="E111" s="32"/>
      <c r="I111" s="32"/>
      <c r="J111" s="27"/>
      <c r="K111" s="32"/>
      <c r="M111" s="32"/>
      <c r="N111" s="32"/>
      <c r="O111" s="32"/>
    </row>
    <row r="112" spans="1:15" ht="12.75">
      <c r="A112" s="31"/>
      <c r="C112" s="32"/>
      <c r="E112" s="32"/>
      <c r="I112" s="32"/>
      <c r="J112" s="27"/>
      <c r="K112" s="32"/>
      <c r="M112" s="32"/>
      <c r="N112" s="32"/>
      <c r="O112" s="32"/>
    </row>
    <row r="113" spans="1:15" ht="12.75">
      <c r="A113" s="31"/>
      <c r="C113" s="32"/>
      <c r="E113" s="32"/>
      <c r="I113" s="32"/>
      <c r="J113" s="27"/>
      <c r="K113" s="32"/>
      <c r="M113" s="32"/>
      <c r="N113" s="32"/>
      <c r="O113" s="32"/>
    </row>
    <row r="114" spans="1:15" ht="12.75">
      <c r="A114" s="31"/>
      <c r="C114" s="32"/>
      <c r="E114" s="32"/>
      <c r="I114" s="32"/>
      <c r="J114" s="27"/>
      <c r="K114" s="32"/>
      <c r="M114" s="32"/>
      <c r="N114" s="32"/>
      <c r="O114" s="32"/>
    </row>
    <row r="115" spans="1:15" ht="12.75">
      <c r="A115" s="31"/>
      <c r="C115" s="32"/>
      <c r="E115" s="32"/>
      <c r="I115" s="32"/>
      <c r="J115" s="27"/>
      <c r="K115" s="32"/>
      <c r="M115" s="32"/>
      <c r="N115" s="32"/>
      <c r="O115" s="32"/>
    </row>
    <row r="116" spans="1:15" ht="12.75">
      <c r="A116" s="31"/>
      <c r="C116" s="32"/>
      <c r="E116" s="32"/>
      <c r="I116" s="32"/>
      <c r="J116" s="27"/>
      <c r="K116" s="32"/>
      <c r="M116" s="32"/>
      <c r="N116" s="32"/>
      <c r="O116" s="32"/>
    </row>
    <row r="117" spans="1:15" ht="12.75">
      <c r="A117" s="31"/>
      <c r="C117" s="32"/>
      <c r="E117" s="32"/>
      <c r="I117" s="32"/>
      <c r="J117" s="27"/>
      <c r="K117" s="32"/>
      <c r="M117" s="32"/>
      <c r="N117" s="32"/>
      <c r="O117" s="32"/>
    </row>
    <row r="118" spans="1:15" ht="12.75">
      <c r="A118" s="31"/>
      <c r="C118" s="32"/>
      <c r="E118" s="32"/>
      <c r="I118" s="32"/>
      <c r="J118" s="27"/>
      <c r="K118" s="32"/>
      <c r="M118" s="32"/>
      <c r="N118" s="32"/>
      <c r="O118" s="32"/>
    </row>
    <row r="119" spans="1:15" ht="12.75">
      <c r="A119" s="31"/>
      <c r="C119" s="32"/>
      <c r="E119" s="32"/>
      <c r="I119" s="32"/>
      <c r="J119" s="27"/>
      <c r="K119" s="32"/>
      <c r="M119" s="32"/>
      <c r="N119" s="32"/>
      <c r="O119" s="32"/>
    </row>
    <row r="120" spans="1:15" ht="12.75">
      <c r="A120" s="31"/>
      <c r="C120" s="32"/>
      <c r="E120" s="32"/>
      <c r="I120" s="32"/>
      <c r="J120" s="27"/>
      <c r="K120" s="32"/>
      <c r="M120" s="32"/>
      <c r="N120" s="32"/>
      <c r="O120" s="32"/>
    </row>
    <row r="121" spans="1:15" ht="12.75">
      <c r="A121" s="31"/>
      <c r="C121" s="32"/>
      <c r="E121" s="32"/>
      <c r="I121" s="32"/>
      <c r="J121" s="27"/>
      <c r="K121" s="32"/>
      <c r="M121" s="32"/>
      <c r="N121" s="32"/>
      <c r="O121" s="32"/>
    </row>
    <row r="122" spans="1:15" ht="12.75">
      <c r="A122" s="31"/>
      <c r="C122" s="32"/>
      <c r="E122" s="32"/>
      <c r="I122" s="32"/>
      <c r="J122" s="27"/>
      <c r="K122" s="32"/>
      <c r="M122" s="32"/>
      <c r="N122" s="32"/>
      <c r="O122" s="32"/>
    </row>
    <row r="123" spans="1:15" ht="12.75">
      <c r="A123" s="31"/>
      <c r="C123" s="32"/>
      <c r="E123" s="32"/>
      <c r="I123" s="32"/>
      <c r="J123" s="27"/>
      <c r="K123" s="32"/>
      <c r="M123" s="32"/>
      <c r="N123" s="32"/>
      <c r="O123" s="32"/>
    </row>
    <row r="124" spans="1:15" ht="12.75">
      <c r="A124" s="31"/>
      <c r="C124" s="32"/>
      <c r="E124" s="32"/>
      <c r="I124" s="32"/>
      <c r="J124" s="27"/>
      <c r="K124" s="32"/>
      <c r="M124" s="32"/>
      <c r="N124" s="32"/>
      <c r="O124" s="32"/>
    </row>
    <row r="125" spans="1:15" ht="12.75">
      <c r="A125" s="31"/>
      <c r="C125" s="32"/>
      <c r="E125" s="32"/>
      <c r="I125" s="32"/>
      <c r="J125" s="27"/>
      <c r="K125" s="32"/>
      <c r="M125" s="32"/>
      <c r="N125" s="32"/>
      <c r="O125" s="32"/>
    </row>
    <row r="126" spans="1:15" ht="12.75">
      <c r="A126" s="31"/>
      <c r="C126" s="32"/>
      <c r="E126" s="32"/>
      <c r="I126" s="32"/>
      <c r="J126" s="27"/>
      <c r="K126" s="32"/>
      <c r="M126" s="32"/>
      <c r="N126" s="32"/>
      <c r="O126" s="32"/>
    </row>
    <row r="127" spans="1:15" ht="12.75">
      <c r="A127" s="31"/>
      <c r="C127" s="32"/>
      <c r="E127" s="32"/>
      <c r="I127" s="32"/>
      <c r="J127" s="27"/>
      <c r="K127" s="32"/>
      <c r="M127" s="32"/>
      <c r="N127" s="32"/>
      <c r="O127" s="32"/>
    </row>
    <row r="128" spans="1:15" ht="12.75">
      <c r="A128" s="31"/>
      <c r="C128" s="32"/>
      <c r="E128" s="32"/>
      <c r="I128" s="32"/>
      <c r="J128" s="27"/>
      <c r="K128" s="32"/>
      <c r="M128" s="32"/>
      <c r="N128" s="32"/>
      <c r="O128" s="32"/>
    </row>
    <row r="129" spans="1:15" ht="12.75">
      <c r="A129" s="31"/>
      <c r="C129" s="32"/>
      <c r="E129" s="32"/>
      <c r="I129" s="32"/>
      <c r="J129" s="27"/>
      <c r="K129" s="32"/>
      <c r="M129" s="32"/>
      <c r="N129" s="32"/>
      <c r="O129" s="32"/>
    </row>
    <row r="130" spans="1:15" ht="12.75">
      <c r="A130" s="31"/>
      <c r="C130" s="32"/>
      <c r="E130" s="32"/>
      <c r="I130" s="32"/>
      <c r="J130" s="27"/>
      <c r="K130" s="32"/>
      <c r="M130" s="32"/>
      <c r="N130" s="32"/>
      <c r="O130" s="32"/>
    </row>
    <row r="131" spans="1:15" ht="12.75">
      <c r="A131" s="31"/>
      <c r="C131" s="32"/>
      <c r="E131" s="32"/>
      <c r="I131" s="32"/>
      <c r="J131" s="27"/>
      <c r="K131" s="32"/>
      <c r="M131" s="32"/>
      <c r="N131" s="32"/>
      <c r="O131" s="32"/>
    </row>
    <row r="132" spans="1:15" ht="12.75">
      <c r="A132" s="31"/>
      <c r="C132" s="32"/>
      <c r="E132" s="32"/>
      <c r="I132" s="32"/>
      <c r="J132" s="27"/>
      <c r="K132" s="32"/>
      <c r="M132" s="32"/>
      <c r="N132" s="32"/>
      <c r="O132" s="32"/>
    </row>
    <row r="133" spans="1:15" ht="12.75">
      <c r="A133" s="31"/>
      <c r="C133" s="32"/>
      <c r="E133" s="32"/>
      <c r="I133" s="32"/>
      <c r="J133" s="27"/>
      <c r="K133" s="32"/>
      <c r="M133" s="32"/>
      <c r="N133" s="32"/>
      <c r="O133" s="32"/>
    </row>
    <row r="134" spans="1:15" ht="12.75">
      <c r="A134" s="31"/>
      <c r="C134" s="32"/>
      <c r="E134" s="32"/>
      <c r="I134" s="32"/>
      <c r="J134" s="27"/>
      <c r="K134" s="32"/>
      <c r="M134" s="32"/>
      <c r="N134" s="32"/>
      <c r="O134" s="32"/>
    </row>
    <row r="135" spans="1:15" ht="12.75">
      <c r="A135" s="31"/>
      <c r="C135" s="32"/>
      <c r="E135" s="32"/>
      <c r="I135" s="32"/>
      <c r="J135" s="27"/>
      <c r="K135" s="32"/>
      <c r="M135" s="32"/>
      <c r="N135" s="32"/>
      <c r="O135" s="32"/>
    </row>
    <row r="136" spans="1:15" ht="12.75">
      <c r="A136" s="31"/>
      <c r="C136" s="32"/>
      <c r="E136" s="32"/>
      <c r="I136" s="32"/>
      <c r="J136" s="27"/>
      <c r="K136" s="32"/>
      <c r="M136" s="32"/>
      <c r="N136" s="32"/>
      <c r="O136" s="32"/>
    </row>
    <row r="137" spans="1:15" ht="12.75">
      <c r="A137" s="31"/>
      <c r="C137" s="32"/>
      <c r="E137" s="32"/>
      <c r="I137" s="32"/>
      <c r="J137" s="27"/>
      <c r="K137" s="32"/>
      <c r="M137" s="32"/>
      <c r="N137" s="32"/>
      <c r="O137" s="32"/>
    </row>
    <row r="138" spans="1:15" ht="12.75">
      <c r="A138" s="31"/>
      <c r="C138" s="32"/>
      <c r="E138" s="32"/>
      <c r="I138" s="32"/>
      <c r="J138" s="27"/>
      <c r="K138" s="32"/>
      <c r="M138" s="32"/>
      <c r="N138" s="32"/>
      <c r="O138" s="32"/>
    </row>
    <row r="139" spans="1:15" ht="12.75">
      <c r="A139" s="31"/>
      <c r="C139" s="32"/>
      <c r="E139" s="32"/>
      <c r="I139" s="32"/>
      <c r="J139" s="27"/>
      <c r="K139" s="32"/>
      <c r="M139" s="32"/>
      <c r="N139" s="32"/>
      <c r="O139" s="32"/>
    </row>
    <row r="140" spans="1:15" ht="12.75">
      <c r="A140" s="31"/>
      <c r="C140" s="32"/>
      <c r="E140" s="32"/>
      <c r="I140" s="32"/>
      <c r="J140" s="27"/>
      <c r="K140" s="32"/>
      <c r="M140" s="32"/>
      <c r="N140" s="32"/>
      <c r="O140" s="32"/>
    </row>
    <row r="141" spans="1:15" ht="12.75">
      <c r="A141" s="31"/>
      <c r="C141" s="32"/>
      <c r="E141" s="32"/>
      <c r="I141" s="32"/>
      <c r="J141" s="27"/>
      <c r="K141" s="32"/>
      <c r="M141" s="32"/>
      <c r="N141" s="32"/>
      <c r="O141" s="32"/>
    </row>
    <row r="142" spans="1:15" ht="12.75">
      <c r="A142" s="31"/>
      <c r="C142" s="32"/>
      <c r="E142" s="32"/>
      <c r="I142" s="32"/>
      <c r="J142" s="27"/>
      <c r="K142" s="32"/>
      <c r="M142" s="32"/>
      <c r="N142" s="32"/>
      <c r="O142" s="32"/>
    </row>
    <row r="143" spans="1:15" ht="12.75">
      <c r="A143" s="31"/>
      <c r="C143" s="32"/>
      <c r="E143" s="32"/>
      <c r="I143" s="32"/>
      <c r="J143" s="27"/>
      <c r="K143" s="32"/>
      <c r="M143" s="32"/>
      <c r="N143" s="32"/>
      <c r="O143" s="32"/>
    </row>
    <row r="144" spans="1:15" ht="12.75">
      <c r="A144" s="31"/>
      <c r="C144" s="32"/>
      <c r="E144" s="32"/>
      <c r="I144" s="32"/>
      <c r="J144" s="27"/>
      <c r="K144" s="32"/>
      <c r="M144" s="32"/>
      <c r="N144" s="32"/>
      <c r="O144" s="32"/>
    </row>
    <row r="145" spans="1:15" ht="12.75">
      <c r="A145" s="31"/>
      <c r="C145" s="32"/>
      <c r="E145" s="32"/>
      <c r="I145" s="32"/>
      <c r="J145" s="27"/>
      <c r="K145" s="32"/>
      <c r="M145" s="32"/>
      <c r="N145" s="32"/>
      <c r="O145" s="32"/>
    </row>
    <row r="146" spans="1:15" ht="12.75">
      <c r="A146" s="31"/>
      <c r="C146" s="32"/>
      <c r="E146" s="32"/>
      <c r="I146" s="32"/>
      <c r="J146" s="27"/>
      <c r="K146" s="32"/>
      <c r="M146" s="32"/>
      <c r="N146" s="32"/>
      <c r="O146" s="32"/>
    </row>
    <row r="147" spans="1:15" ht="12.75">
      <c r="A147" s="31"/>
      <c r="C147" s="32"/>
      <c r="E147" s="32"/>
      <c r="I147" s="32"/>
      <c r="J147" s="27"/>
      <c r="K147" s="32"/>
      <c r="M147" s="32"/>
      <c r="N147" s="32"/>
      <c r="O147" s="32"/>
    </row>
    <row r="148" spans="1:15" ht="12.75">
      <c r="A148" s="31"/>
      <c r="C148" s="32"/>
      <c r="E148" s="32"/>
      <c r="I148" s="32"/>
      <c r="J148" s="27"/>
      <c r="K148" s="32"/>
      <c r="M148" s="32"/>
      <c r="N148" s="32"/>
      <c r="O148" s="32"/>
    </row>
    <row r="149" spans="1:15" ht="12.75">
      <c r="A149" s="31"/>
      <c r="C149" s="32"/>
      <c r="E149" s="32"/>
      <c r="I149" s="32"/>
      <c r="J149" s="27"/>
      <c r="K149" s="32"/>
      <c r="M149" s="32"/>
      <c r="N149" s="32"/>
      <c r="O149" s="32"/>
    </row>
    <row r="150" spans="1:15" ht="12.75">
      <c r="A150" s="31"/>
      <c r="C150" s="32"/>
      <c r="E150" s="32"/>
      <c r="I150" s="32"/>
      <c r="J150" s="27"/>
      <c r="K150" s="32"/>
      <c r="M150" s="32"/>
      <c r="N150" s="32"/>
      <c r="O150" s="32"/>
    </row>
    <row r="151" spans="1:15" ht="12.75">
      <c r="A151" s="31"/>
      <c r="C151" s="32"/>
      <c r="E151" s="32"/>
      <c r="I151" s="32"/>
      <c r="J151" s="27"/>
      <c r="K151" s="32"/>
      <c r="M151" s="32"/>
      <c r="N151" s="32"/>
      <c r="O151" s="32"/>
    </row>
    <row r="152" spans="1:15" ht="12.75">
      <c r="A152" s="31"/>
      <c r="C152" s="32"/>
      <c r="E152" s="32"/>
      <c r="I152" s="32"/>
      <c r="J152" s="27"/>
      <c r="K152" s="32"/>
      <c r="M152" s="32"/>
      <c r="N152" s="32"/>
      <c r="O152" s="32"/>
    </row>
    <row r="153" spans="1:15" ht="12.75">
      <c r="A153" s="31"/>
      <c r="C153" s="32"/>
      <c r="E153" s="32"/>
      <c r="I153" s="32"/>
      <c r="J153" s="27"/>
      <c r="K153" s="32"/>
      <c r="M153" s="32"/>
      <c r="N153" s="32"/>
      <c r="O153" s="32"/>
    </row>
    <row r="154" spans="1:15" ht="12.75">
      <c r="A154" s="31"/>
      <c r="C154" s="32"/>
      <c r="E154" s="32"/>
      <c r="I154" s="32"/>
      <c r="J154" s="27"/>
      <c r="K154" s="32"/>
      <c r="M154" s="32"/>
      <c r="N154" s="32"/>
      <c r="O154" s="32"/>
    </row>
    <row r="155" spans="1:15" ht="12.75">
      <c r="A155" s="31"/>
      <c r="C155" s="32"/>
      <c r="E155" s="32"/>
      <c r="I155" s="32"/>
      <c r="J155" s="27"/>
      <c r="K155" s="32"/>
      <c r="M155" s="32"/>
      <c r="N155" s="32"/>
      <c r="O155" s="32"/>
    </row>
    <row r="156" spans="1:15" ht="12.75">
      <c r="A156" s="31"/>
      <c r="C156" s="32"/>
      <c r="E156" s="32"/>
      <c r="I156" s="32"/>
      <c r="J156" s="27"/>
      <c r="K156" s="32"/>
      <c r="M156" s="32"/>
      <c r="N156" s="32"/>
      <c r="O156" s="32"/>
    </row>
    <row r="157" spans="1:15" ht="12.75">
      <c r="A157" s="31"/>
      <c r="C157" s="32"/>
      <c r="E157" s="32"/>
      <c r="I157" s="32"/>
      <c r="J157" s="27"/>
      <c r="K157" s="32"/>
      <c r="M157" s="32"/>
      <c r="N157" s="32"/>
      <c r="O157" s="32"/>
    </row>
    <row r="158" spans="1:15" ht="12.75">
      <c r="A158" s="31"/>
      <c r="C158" s="32"/>
      <c r="E158" s="32"/>
      <c r="I158" s="32"/>
      <c r="J158" s="27"/>
      <c r="K158" s="32"/>
      <c r="M158" s="32"/>
      <c r="N158" s="32"/>
      <c r="O158" s="32"/>
    </row>
    <row r="159" spans="1:15" ht="12.75">
      <c r="A159" s="31"/>
      <c r="C159" s="32"/>
      <c r="E159" s="32"/>
      <c r="I159" s="32"/>
      <c r="J159" s="27"/>
      <c r="K159" s="32"/>
      <c r="M159" s="32"/>
      <c r="N159" s="32"/>
      <c r="O159" s="32"/>
    </row>
    <row r="160" spans="1:15" ht="12.75">
      <c r="A160" s="31"/>
      <c r="C160" s="32"/>
      <c r="E160" s="32"/>
      <c r="I160" s="32"/>
      <c r="J160" s="27"/>
      <c r="K160" s="32"/>
      <c r="M160" s="32"/>
      <c r="N160" s="32"/>
      <c r="O160" s="32"/>
    </row>
    <row r="161" spans="1:15" ht="12.75">
      <c r="A161" s="31"/>
      <c r="C161" s="32"/>
      <c r="E161" s="32"/>
      <c r="I161" s="32"/>
      <c r="J161" s="27"/>
      <c r="K161" s="32"/>
      <c r="M161" s="32"/>
      <c r="N161" s="32"/>
      <c r="O161" s="32"/>
    </row>
    <row r="162" spans="1:15" ht="12.75">
      <c r="A162" s="31"/>
      <c r="C162" s="32"/>
      <c r="E162" s="32"/>
      <c r="I162" s="32"/>
      <c r="J162" s="27"/>
      <c r="K162" s="32"/>
      <c r="M162" s="32"/>
      <c r="N162" s="32"/>
      <c r="O162" s="32"/>
    </row>
    <row r="163" spans="1:15" ht="12.75">
      <c r="A163" s="31"/>
      <c r="C163" s="32"/>
      <c r="E163" s="32"/>
      <c r="I163" s="32"/>
      <c r="J163" s="27"/>
      <c r="K163" s="32"/>
      <c r="M163" s="32"/>
      <c r="N163" s="32"/>
      <c r="O163" s="32"/>
    </row>
    <row r="164" spans="1:15" ht="12.75">
      <c r="A164" s="31"/>
      <c r="C164" s="32"/>
      <c r="E164" s="32"/>
      <c r="I164" s="32"/>
      <c r="J164" s="27"/>
      <c r="K164" s="32"/>
      <c r="M164" s="32"/>
      <c r="N164" s="32"/>
      <c r="O164" s="32"/>
    </row>
    <row r="165" spans="1:15" ht="12.75">
      <c r="A165" s="31"/>
      <c r="C165" s="32"/>
      <c r="E165" s="32"/>
      <c r="I165" s="32"/>
      <c r="J165" s="27"/>
      <c r="K165" s="32"/>
      <c r="M165" s="32"/>
      <c r="N165" s="32"/>
      <c r="O165" s="32"/>
    </row>
    <row r="166" spans="1:15" ht="12.75">
      <c r="A166" s="31"/>
      <c r="C166" s="32"/>
      <c r="E166" s="32"/>
      <c r="I166" s="32"/>
      <c r="J166" s="27"/>
      <c r="K166" s="32"/>
      <c r="M166" s="32"/>
      <c r="N166" s="32"/>
      <c r="O166" s="32"/>
    </row>
    <row r="167" spans="1:15" ht="12.75">
      <c r="A167" s="31"/>
      <c r="C167" s="32"/>
      <c r="E167" s="32"/>
      <c r="I167" s="32"/>
      <c r="J167" s="27"/>
      <c r="K167" s="32"/>
      <c r="M167" s="32"/>
      <c r="N167" s="32"/>
      <c r="O167" s="32"/>
    </row>
    <row r="168" spans="1:15" ht="12.75">
      <c r="A168" s="31"/>
      <c r="C168" s="32"/>
      <c r="E168" s="32"/>
      <c r="I168" s="32"/>
      <c r="J168" s="27"/>
      <c r="K168" s="32"/>
      <c r="M168" s="32"/>
      <c r="N168" s="32"/>
      <c r="O168" s="32"/>
    </row>
    <row r="169" spans="1:15" ht="12.75">
      <c r="A169" s="31"/>
      <c r="C169" s="32"/>
      <c r="E169" s="32"/>
      <c r="I169" s="32"/>
      <c r="J169" s="27"/>
      <c r="K169" s="32"/>
      <c r="M169" s="32"/>
      <c r="N169" s="32"/>
      <c r="O169" s="32"/>
    </row>
    <row r="170" spans="1:15" ht="12.75">
      <c r="A170" s="31"/>
      <c r="C170" s="32"/>
      <c r="E170" s="32"/>
      <c r="I170" s="32"/>
      <c r="J170" s="27"/>
      <c r="K170" s="32"/>
      <c r="M170" s="32"/>
      <c r="N170" s="32"/>
      <c r="O170" s="32"/>
    </row>
    <row r="171" spans="1:15" ht="12.75">
      <c r="A171" s="31"/>
      <c r="C171" s="32"/>
      <c r="E171" s="32"/>
      <c r="I171" s="32"/>
      <c r="J171" s="27"/>
      <c r="K171" s="32"/>
      <c r="M171" s="32"/>
      <c r="N171" s="32"/>
      <c r="O171" s="32"/>
    </row>
    <row r="172" spans="1:15" ht="12.75">
      <c r="A172" s="31"/>
      <c r="C172" s="32"/>
      <c r="E172" s="32"/>
      <c r="I172" s="32"/>
      <c r="J172" s="27"/>
      <c r="K172" s="32"/>
      <c r="M172" s="32"/>
      <c r="N172" s="32"/>
      <c r="O172" s="32"/>
    </row>
    <row r="173" spans="1:15" ht="12.75">
      <c r="A173" s="31"/>
      <c r="C173" s="32"/>
      <c r="E173" s="32"/>
      <c r="I173" s="32"/>
      <c r="J173" s="27"/>
      <c r="K173" s="32"/>
      <c r="M173" s="32"/>
      <c r="N173" s="32"/>
      <c r="O173" s="32"/>
    </row>
    <row r="174" spans="1:15" ht="12.75">
      <c r="A174" s="31"/>
      <c r="C174" s="32"/>
      <c r="E174" s="32"/>
      <c r="I174" s="32"/>
      <c r="J174" s="27"/>
      <c r="K174" s="32"/>
      <c r="M174" s="32"/>
      <c r="N174" s="32"/>
      <c r="O174" s="32"/>
    </row>
    <row r="175" spans="1:15" ht="12.75">
      <c r="A175" s="31"/>
      <c r="C175" s="32"/>
      <c r="E175" s="32"/>
      <c r="I175" s="32"/>
      <c r="J175" s="27"/>
      <c r="K175" s="32"/>
      <c r="M175" s="32"/>
      <c r="N175" s="32"/>
      <c r="O175" s="32"/>
    </row>
    <row r="176" spans="1:15" ht="12.75">
      <c r="A176" s="31"/>
      <c r="C176" s="32"/>
      <c r="E176" s="32"/>
      <c r="I176" s="32"/>
      <c r="J176" s="27"/>
      <c r="K176" s="32"/>
      <c r="M176" s="32"/>
      <c r="N176" s="32"/>
      <c r="O176" s="32"/>
    </row>
    <row r="177" spans="1:15" ht="12.75">
      <c r="A177" s="31"/>
      <c r="C177" s="32"/>
      <c r="E177" s="32"/>
      <c r="I177" s="32"/>
      <c r="J177" s="27"/>
      <c r="K177" s="32"/>
      <c r="M177" s="32"/>
      <c r="N177" s="32"/>
      <c r="O177" s="32"/>
    </row>
    <row r="178" spans="1:15" ht="12.75">
      <c r="A178" s="31"/>
      <c r="C178" s="32"/>
      <c r="E178" s="32"/>
      <c r="I178" s="32"/>
      <c r="J178" s="27"/>
      <c r="K178" s="32"/>
      <c r="M178" s="32"/>
      <c r="N178" s="32"/>
      <c r="O178" s="32"/>
    </row>
    <row r="179" spans="1:15" ht="12.75">
      <c r="A179" s="31"/>
      <c r="C179" s="32"/>
      <c r="E179" s="32"/>
      <c r="I179" s="32"/>
      <c r="J179" s="27"/>
      <c r="K179" s="32"/>
      <c r="M179" s="32"/>
      <c r="N179" s="32"/>
      <c r="O179" s="32"/>
    </row>
    <row r="180" spans="1:15" ht="12.75">
      <c r="A180" s="31"/>
      <c r="C180" s="32"/>
      <c r="E180" s="32"/>
      <c r="I180" s="32"/>
      <c r="J180" s="27"/>
      <c r="K180" s="32"/>
      <c r="M180" s="32"/>
      <c r="N180" s="32"/>
      <c r="O180" s="32"/>
    </row>
    <row r="181" spans="1:15" ht="12.75">
      <c r="A181" s="31"/>
      <c r="C181" s="32"/>
      <c r="E181" s="32"/>
      <c r="I181" s="32"/>
      <c r="J181" s="27"/>
      <c r="K181" s="32"/>
      <c r="M181" s="32"/>
      <c r="N181" s="32"/>
      <c r="O181" s="32"/>
    </row>
    <row r="182" spans="1:15" ht="12.75">
      <c r="A182" s="31"/>
      <c r="C182" s="32"/>
      <c r="E182" s="32"/>
      <c r="I182" s="32"/>
      <c r="J182" s="27"/>
      <c r="K182" s="32"/>
      <c r="M182" s="32"/>
      <c r="N182" s="32"/>
      <c r="O182" s="32"/>
    </row>
    <row r="183" spans="1:15" ht="12.75">
      <c r="A183" s="31"/>
      <c r="C183" s="32"/>
      <c r="E183" s="32"/>
      <c r="I183" s="32"/>
      <c r="J183" s="27"/>
      <c r="K183" s="32"/>
      <c r="M183" s="32"/>
      <c r="N183" s="32"/>
      <c r="O183" s="32"/>
    </row>
    <row r="184" spans="1:15" ht="12.75">
      <c r="A184" s="31"/>
      <c r="C184" s="32"/>
      <c r="E184" s="32"/>
      <c r="I184" s="32"/>
      <c r="J184" s="27"/>
      <c r="K184" s="32"/>
      <c r="M184" s="32"/>
      <c r="N184" s="32"/>
      <c r="O184" s="32"/>
    </row>
    <row r="185" spans="1:15" ht="12.75">
      <c r="A185" s="31"/>
      <c r="C185" s="32"/>
      <c r="E185" s="32"/>
      <c r="I185" s="32"/>
      <c r="J185" s="27"/>
      <c r="K185" s="32"/>
      <c r="M185" s="32"/>
      <c r="N185" s="32"/>
      <c r="O185" s="32"/>
    </row>
    <row r="186" spans="1:15" ht="12.75">
      <c r="A186" s="31"/>
      <c r="C186" s="32"/>
      <c r="E186" s="32"/>
      <c r="I186" s="32"/>
      <c r="J186" s="27"/>
      <c r="K186" s="32"/>
      <c r="M186" s="32"/>
      <c r="N186" s="32"/>
      <c r="O186" s="32"/>
    </row>
    <row r="187" spans="1:15" ht="12.75">
      <c r="A187" s="31"/>
      <c r="C187" s="32"/>
      <c r="E187" s="32"/>
      <c r="I187" s="32"/>
      <c r="J187" s="27"/>
      <c r="K187" s="32"/>
      <c r="M187" s="32"/>
      <c r="N187" s="32"/>
      <c r="O187" s="32"/>
    </row>
    <row r="188" spans="1:15" ht="12.75">
      <c r="A188" s="31"/>
      <c r="C188" s="32"/>
      <c r="E188" s="32"/>
      <c r="I188" s="32"/>
      <c r="J188" s="27"/>
      <c r="K188" s="32"/>
      <c r="M188" s="32"/>
      <c r="N188" s="32"/>
      <c r="O188" s="32"/>
    </row>
    <row r="189" spans="1:15" ht="12.75">
      <c r="A189" s="31"/>
      <c r="C189" s="32"/>
      <c r="E189" s="32"/>
      <c r="I189" s="32"/>
      <c r="J189" s="27"/>
      <c r="K189" s="32"/>
      <c r="M189" s="32"/>
      <c r="N189" s="32"/>
      <c r="O189" s="32"/>
    </row>
    <row r="190" spans="1:15" ht="12.75">
      <c r="A190" s="31"/>
      <c r="C190" s="32"/>
      <c r="E190" s="32"/>
      <c r="I190" s="32"/>
      <c r="J190" s="27"/>
      <c r="K190" s="32"/>
      <c r="M190" s="32"/>
      <c r="N190" s="32"/>
      <c r="O190" s="32"/>
    </row>
    <row r="191" spans="1:15" ht="12.75">
      <c r="A191" s="31"/>
      <c r="C191" s="32"/>
      <c r="E191" s="32"/>
      <c r="I191" s="32"/>
      <c r="J191" s="27"/>
      <c r="K191" s="32"/>
      <c r="M191" s="32"/>
      <c r="N191" s="32"/>
      <c r="O191" s="32"/>
    </row>
    <row r="192" spans="1:15" ht="12.75">
      <c r="A192" s="31"/>
      <c r="C192" s="32"/>
      <c r="E192" s="32"/>
      <c r="I192" s="32"/>
      <c r="J192" s="27"/>
      <c r="K192" s="32"/>
      <c r="M192" s="32"/>
      <c r="N192" s="32"/>
      <c r="O192" s="32"/>
    </row>
    <row r="193" spans="1:15" ht="12.75">
      <c r="A193" s="31"/>
      <c r="C193" s="32"/>
      <c r="E193" s="32"/>
      <c r="I193" s="32"/>
      <c r="J193" s="27"/>
      <c r="K193" s="32"/>
      <c r="M193" s="32"/>
      <c r="N193" s="32"/>
      <c r="O193" s="32"/>
    </row>
    <row r="194" spans="1:15" ht="12.75">
      <c r="A194" s="31"/>
      <c r="C194" s="32"/>
      <c r="E194" s="32"/>
      <c r="I194" s="32"/>
      <c r="J194" s="27"/>
      <c r="K194" s="32"/>
      <c r="M194" s="32"/>
      <c r="N194" s="32"/>
      <c r="O194" s="32"/>
    </row>
    <row r="195" spans="1:15" ht="12.75">
      <c r="A195" s="31"/>
      <c r="C195" s="32"/>
      <c r="E195" s="32"/>
      <c r="I195" s="32"/>
      <c r="J195" s="27"/>
      <c r="K195" s="32"/>
      <c r="M195" s="32"/>
      <c r="N195" s="32"/>
      <c r="O195" s="32"/>
    </row>
    <row r="196" spans="1:15" ht="12.75">
      <c r="A196" s="31"/>
      <c r="C196" s="32"/>
      <c r="E196" s="32"/>
      <c r="I196" s="32"/>
      <c r="J196" s="27"/>
      <c r="K196" s="32"/>
      <c r="M196" s="32"/>
      <c r="N196" s="32"/>
      <c r="O196" s="32"/>
    </row>
    <row r="197" spans="1:15" ht="12.75">
      <c r="A197" s="31"/>
      <c r="C197" s="32"/>
      <c r="E197" s="32"/>
      <c r="I197" s="32"/>
      <c r="J197" s="27"/>
      <c r="K197" s="32"/>
      <c r="M197" s="32"/>
      <c r="N197" s="32"/>
      <c r="O197" s="32"/>
    </row>
    <row r="198" spans="1:15" ht="12.75">
      <c r="A198" s="31"/>
      <c r="C198" s="32"/>
      <c r="E198" s="32"/>
      <c r="I198" s="32"/>
      <c r="J198" s="27"/>
      <c r="K198" s="32"/>
      <c r="M198" s="32"/>
      <c r="N198" s="32"/>
      <c r="O198" s="32"/>
    </row>
    <row r="199" spans="1:15" ht="12.75">
      <c r="A199" s="31"/>
      <c r="C199" s="32"/>
      <c r="E199" s="32"/>
      <c r="I199" s="32"/>
      <c r="J199" s="27"/>
      <c r="K199" s="32"/>
      <c r="M199" s="32"/>
      <c r="N199" s="32"/>
      <c r="O199" s="32"/>
    </row>
    <row r="200" spans="1:15" ht="12.75">
      <c r="A200" s="31"/>
      <c r="C200" s="32"/>
      <c r="E200" s="32"/>
      <c r="I200" s="32"/>
      <c r="J200" s="27"/>
      <c r="K200" s="32"/>
      <c r="M200" s="32"/>
      <c r="N200" s="32"/>
      <c r="O200" s="32"/>
    </row>
    <row r="201" spans="1:15" ht="12.75">
      <c r="A201" s="31"/>
      <c r="C201" s="32"/>
      <c r="E201" s="32"/>
      <c r="I201" s="32"/>
      <c r="J201" s="27"/>
      <c r="K201" s="32"/>
      <c r="M201" s="32"/>
      <c r="N201" s="32"/>
      <c r="O201" s="32"/>
    </row>
    <row r="202" spans="1:15" ht="12.75">
      <c r="A202" s="31"/>
      <c r="C202" s="32"/>
      <c r="E202" s="32"/>
      <c r="I202" s="32"/>
      <c r="J202" s="27"/>
      <c r="K202" s="32"/>
      <c r="M202" s="32"/>
      <c r="N202" s="32"/>
      <c r="O202" s="32"/>
    </row>
    <row r="203" spans="1:15" ht="12.75">
      <c r="A203" s="31"/>
      <c r="C203" s="32"/>
      <c r="E203" s="32"/>
      <c r="I203" s="32"/>
      <c r="J203" s="27"/>
      <c r="K203" s="32"/>
      <c r="M203" s="32"/>
      <c r="N203" s="32"/>
      <c r="O203" s="32"/>
    </row>
    <row r="204" spans="1:15" ht="12.75">
      <c r="A204" s="31"/>
      <c r="C204" s="32"/>
      <c r="E204" s="32"/>
      <c r="I204" s="32"/>
      <c r="J204" s="27"/>
      <c r="K204" s="32"/>
      <c r="M204" s="32"/>
      <c r="N204" s="32"/>
      <c r="O204" s="32"/>
    </row>
    <row r="205" spans="1:15" ht="12.75">
      <c r="A205" s="31"/>
      <c r="C205" s="32"/>
      <c r="E205" s="32"/>
      <c r="I205" s="32"/>
      <c r="J205" s="27"/>
      <c r="K205" s="32"/>
      <c r="M205" s="32"/>
      <c r="N205" s="32"/>
      <c r="O205" s="32"/>
    </row>
    <row r="206" spans="1:15" ht="12.75">
      <c r="A206" s="31"/>
      <c r="C206" s="32"/>
      <c r="E206" s="32"/>
      <c r="I206" s="32"/>
      <c r="J206" s="27"/>
      <c r="K206" s="32"/>
      <c r="M206" s="32"/>
      <c r="N206" s="32"/>
      <c r="O206" s="32"/>
    </row>
    <row r="207" spans="1:15" ht="12.75">
      <c r="A207" s="31"/>
      <c r="C207" s="32"/>
      <c r="E207" s="32"/>
      <c r="I207" s="32"/>
      <c r="J207" s="27"/>
      <c r="K207" s="32"/>
      <c r="M207" s="32"/>
      <c r="N207" s="32"/>
      <c r="O207" s="32"/>
    </row>
    <row r="208" spans="1:15" ht="12.75">
      <c r="A208" s="31"/>
      <c r="C208" s="32"/>
      <c r="E208" s="32"/>
      <c r="I208" s="32"/>
      <c r="J208" s="27"/>
      <c r="K208" s="32"/>
      <c r="M208" s="32"/>
      <c r="N208" s="32"/>
      <c r="O208" s="32"/>
    </row>
    <row r="209" spans="1:15" ht="12.75">
      <c r="A209" s="31"/>
      <c r="C209" s="32"/>
      <c r="E209" s="32"/>
      <c r="I209" s="32"/>
      <c r="J209" s="27"/>
      <c r="K209" s="32"/>
      <c r="M209" s="32"/>
      <c r="N209" s="32"/>
      <c r="O209" s="32"/>
    </row>
    <row r="210" spans="1:15" ht="12.75">
      <c r="A210" s="31"/>
      <c r="C210" s="32"/>
      <c r="E210" s="32"/>
      <c r="I210" s="32"/>
      <c r="J210" s="27"/>
      <c r="K210" s="32"/>
      <c r="M210" s="32"/>
      <c r="N210" s="32"/>
      <c r="O210" s="32"/>
    </row>
    <row r="211" spans="1:15" ht="12.75">
      <c r="A211" s="31"/>
      <c r="C211" s="32"/>
      <c r="E211" s="32"/>
      <c r="I211" s="32"/>
      <c r="J211" s="27"/>
      <c r="K211" s="32"/>
      <c r="M211" s="32"/>
      <c r="N211" s="32"/>
      <c r="O211" s="32"/>
    </row>
    <row r="212" spans="1:15" ht="12.75">
      <c r="A212" s="31"/>
      <c r="C212" s="32"/>
      <c r="E212" s="32"/>
      <c r="I212" s="32"/>
      <c r="J212" s="27"/>
      <c r="K212" s="32"/>
      <c r="M212" s="32"/>
      <c r="N212" s="32"/>
      <c r="O212" s="32"/>
    </row>
    <row r="213" spans="1:15" ht="12.75">
      <c r="A213" s="31"/>
      <c r="C213" s="32"/>
      <c r="E213" s="32"/>
      <c r="I213" s="32"/>
      <c r="J213" s="27"/>
      <c r="K213" s="32"/>
      <c r="M213" s="32"/>
      <c r="N213" s="32"/>
      <c r="O213" s="32"/>
    </row>
    <row r="214" spans="1:15" ht="12.75">
      <c r="A214" s="31"/>
      <c r="C214" s="32"/>
      <c r="E214" s="32"/>
      <c r="I214" s="32"/>
      <c r="J214" s="27"/>
      <c r="K214" s="32"/>
      <c r="M214" s="32"/>
      <c r="N214" s="32"/>
      <c r="O214" s="32"/>
    </row>
    <row r="215" spans="1:15" ht="12.75">
      <c r="A215" s="31"/>
      <c r="C215" s="32"/>
      <c r="E215" s="32"/>
      <c r="I215" s="32"/>
      <c r="J215" s="27"/>
      <c r="K215" s="32"/>
      <c r="M215" s="32"/>
      <c r="N215" s="32"/>
      <c r="O215" s="32"/>
    </row>
    <row r="216" spans="1:15" ht="12.75">
      <c r="A216" s="31"/>
      <c r="C216" s="32"/>
      <c r="E216" s="32"/>
      <c r="I216" s="32"/>
      <c r="J216" s="27"/>
      <c r="K216" s="32"/>
      <c r="M216" s="32"/>
      <c r="N216" s="32"/>
      <c r="O216" s="32"/>
    </row>
    <row r="217" spans="1:15" ht="12.75">
      <c r="A217" s="31"/>
      <c r="C217" s="32"/>
      <c r="E217" s="32"/>
      <c r="I217" s="32"/>
      <c r="J217" s="27"/>
      <c r="K217" s="32"/>
      <c r="M217" s="32"/>
      <c r="N217" s="32"/>
      <c r="O217" s="32"/>
    </row>
    <row r="218" spans="1:15" ht="12.75">
      <c r="A218" s="31"/>
      <c r="C218" s="32"/>
      <c r="E218" s="32"/>
      <c r="I218" s="32"/>
      <c r="J218" s="27"/>
      <c r="K218" s="32"/>
      <c r="M218" s="32"/>
      <c r="N218" s="32"/>
      <c r="O218" s="32"/>
    </row>
    <row r="219" spans="1:15" ht="12.75">
      <c r="A219" s="31"/>
      <c r="C219" s="32"/>
      <c r="E219" s="32"/>
      <c r="I219" s="32"/>
      <c r="J219" s="27"/>
      <c r="K219" s="32"/>
      <c r="M219" s="32"/>
      <c r="N219" s="32"/>
      <c r="O219" s="32"/>
    </row>
    <row r="220" spans="1:15" ht="12.75">
      <c r="A220" s="31"/>
      <c r="C220" s="32"/>
      <c r="E220" s="32"/>
      <c r="I220" s="32"/>
      <c r="J220" s="27"/>
      <c r="K220" s="32"/>
      <c r="M220" s="32"/>
      <c r="N220" s="32"/>
      <c r="O220" s="32"/>
    </row>
    <row r="221" spans="1:15" ht="12.75">
      <c r="A221" s="31"/>
      <c r="C221" s="32"/>
      <c r="E221" s="32"/>
      <c r="I221" s="32"/>
      <c r="J221" s="27"/>
      <c r="K221" s="32"/>
      <c r="M221" s="32"/>
      <c r="N221" s="32"/>
      <c r="O221" s="32"/>
    </row>
    <row r="222" spans="1:15" ht="12.75">
      <c r="A222" s="31"/>
      <c r="C222" s="32"/>
      <c r="E222" s="32"/>
      <c r="I222" s="32"/>
      <c r="J222" s="27"/>
      <c r="K222" s="32"/>
      <c r="M222" s="32"/>
      <c r="N222" s="32"/>
      <c r="O222" s="32"/>
    </row>
    <row r="223" spans="1:15" ht="12.75">
      <c r="A223" s="31"/>
      <c r="C223" s="32"/>
      <c r="E223" s="32"/>
      <c r="I223" s="32"/>
      <c r="J223" s="27"/>
      <c r="K223" s="32"/>
      <c r="M223" s="32"/>
      <c r="N223" s="32"/>
      <c r="O223" s="32"/>
    </row>
    <row r="224" spans="1:15" ht="12.75">
      <c r="A224" s="31"/>
      <c r="C224" s="32"/>
      <c r="E224" s="32"/>
      <c r="I224" s="32"/>
      <c r="J224" s="27"/>
      <c r="K224" s="32"/>
      <c r="M224" s="32"/>
      <c r="N224" s="32"/>
      <c r="O224" s="32"/>
    </row>
    <row r="225" spans="1:15" ht="12.75">
      <c r="A225" s="31"/>
      <c r="C225" s="32"/>
      <c r="E225" s="32"/>
      <c r="I225" s="32"/>
      <c r="J225" s="27"/>
      <c r="K225" s="32"/>
      <c r="M225" s="32"/>
      <c r="N225" s="32"/>
      <c r="O225" s="32"/>
    </row>
    <row r="226" spans="1:15" ht="12.75">
      <c r="A226" s="31"/>
      <c r="C226" s="32"/>
      <c r="E226" s="32"/>
      <c r="I226" s="32"/>
      <c r="J226" s="27"/>
      <c r="K226" s="32"/>
      <c r="M226" s="32"/>
      <c r="N226" s="32"/>
      <c r="O226" s="32"/>
    </row>
    <row r="227" spans="1:15" ht="12.75">
      <c r="A227" s="31"/>
      <c r="C227" s="32"/>
      <c r="E227" s="32"/>
      <c r="I227" s="32"/>
      <c r="J227" s="27"/>
      <c r="K227" s="32"/>
      <c r="M227" s="32"/>
      <c r="N227" s="32"/>
      <c r="O227" s="32"/>
    </row>
    <row r="228" spans="1:15" ht="12.75">
      <c r="A228" s="31"/>
      <c r="C228" s="32"/>
      <c r="E228" s="32"/>
      <c r="I228" s="32"/>
      <c r="J228" s="27"/>
      <c r="K228" s="32"/>
      <c r="M228" s="32"/>
      <c r="N228" s="32"/>
      <c r="O228" s="32"/>
    </row>
    <row r="229" spans="1:15" ht="12.75">
      <c r="A229" s="31"/>
      <c r="C229" s="32"/>
      <c r="E229" s="32"/>
      <c r="I229" s="32"/>
      <c r="J229" s="27"/>
      <c r="K229" s="32"/>
      <c r="M229" s="32"/>
      <c r="N229" s="32"/>
      <c r="O229" s="32"/>
    </row>
    <row r="230" spans="1:15" ht="12.75">
      <c r="A230" s="31"/>
      <c r="C230" s="32"/>
      <c r="E230" s="32"/>
      <c r="I230" s="32"/>
      <c r="J230" s="27"/>
      <c r="K230" s="32"/>
      <c r="M230" s="32"/>
      <c r="N230" s="32"/>
      <c r="O230" s="32"/>
    </row>
    <row r="231" spans="1:15" ht="12.75">
      <c r="A231" s="31"/>
      <c r="C231" s="32"/>
      <c r="E231" s="32"/>
      <c r="I231" s="32"/>
      <c r="J231" s="27"/>
      <c r="K231" s="32"/>
      <c r="M231" s="32"/>
      <c r="N231" s="32"/>
      <c r="O231" s="32"/>
    </row>
    <row r="232" spans="1:15" ht="12.75">
      <c r="A232" s="31"/>
      <c r="C232" s="32"/>
      <c r="E232" s="32"/>
      <c r="I232" s="32"/>
      <c r="J232" s="27"/>
      <c r="K232" s="32"/>
      <c r="M232" s="32"/>
      <c r="N232" s="32"/>
      <c r="O232" s="32"/>
    </row>
    <row r="233" spans="1:15" ht="12.75">
      <c r="A233" s="31"/>
      <c r="C233" s="32"/>
      <c r="E233" s="32"/>
      <c r="I233" s="32"/>
      <c r="J233" s="27"/>
      <c r="K233" s="32"/>
      <c r="M233" s="32"/>
      <c r="N233" s="32"/>
      <c r="O233" s="32"/>
    </row>
    <row r="234" spans="1:15" ht="12.75">
      <c r="A234" s="31"/>
      <c r="C234" s="32"/>
      <c r="E234" s="32"/>
      <c r="I234" s="32"/>
      <c r="J234" s="27"/>
      <c r="K234" s="32"/>
      <c r="M234" s="32"/>
      <c r="N234" s="32"/>
      <c r="O234" s="32"/>
    </row>
    <row r="235" spans="1:15" ht="12.75">
      <c r="A235" s="31"/>
      <c r="C235" s="32"/>
      <c r="E235" s="32"/>
      <c r="I235" s="32"/>
      <c r="J235" s="27"/>
      <c r="K235" s="32"/>
      <c r="M235" s="32"/>
      <c r="N235" s="32"/>
      <c r="O235" s="32"/>
    </row>
    <row r="236" spans="1:15" ht="12.75">
      <c r="A236" s="31"/>
      <c r="C236" s="32"/>
      <c r="E236" s="32"/>
      <c r="I236" s="32"/>
      <c r="J236" s="27"/>
      <c r="K236" s="32"/>
      <c r="M236" s="32"/>
      <c r="N236" s="32"/>
      <c r="O236" s="32"/>
    </row>
    <row r="237" spans="1:15" ht="12.75">
      <c r="A237" s="31"/>
      <c r="C237" s="32"/>
      <c r="E237" s="32"/>
      <c r="I237" s="32"/>
      <c r="J237" s="27"/>
      <c r="K237" s="32"/>
      <c r="M237" s="32"/>
      <c r="N237" s="32"/>
      <c r="O237" s="32"/>
    </row>
    <row r="238" spans="1:15" ht="12.75">
      <c r="A238" s="31"/>
      <c r="C238" s="32"/>
      <c r="E238" s="32"/>
      <c r="I238" s="32"/>
      <c r="J238" s="27"/>
      <c r="K238" s="32"/>
      <c r="M238" s="32"/>
      <c r="N238" s="32"/>
      <c r="O238" s="32"/>
    </row>
    <row r="239" spans="1:15" ht="12.75">
      <c r="A239" s="31"/>
      <c r="C239" s="32"/>
      <c r="E239" s="32"/>
      <c r="I239" s="32"/>
      <c r="J239" s="27"/>
      <c r="K239" s="32"/>
      <c r="M239" s="32"/>
      <c r="N239" s="32"/>
      <c r="O239" s="32"/>
    </row>
    <row r="240" spans="1:15" ht="12.75">
      <c r="A240" s="31"/>
      <c r="C240" s="32"/>
      <c r="E240" s="32"/>
      <c r="I240" s="32"/>
      <c r="J240" s="27"/>
      <c r="K240" s="32"/>
      <c r="M240" s="32"/>
      <c r="N240" s="32"/>
      <c r="O240" s="32"/>
    </row>
    <row r="241" spans="1:15" ht="12.75">
      <c r="A241" s="31"/>
      <c r="C241" s="32"/>
      <c r="E241" s="32"/>
      <c r="I241" s="32"/>
      <c r="J241" s="27"/>
      <c r="K241" s="32"/>
      <c r="M241" s="32"/>
      <c r="N241" s="32"/>
      <c r="O241" s="32"/>
    </row>
    <row r="242" spans="1:15" ht="12.75">
      <c r="A242" s="31"/>
      <c r="C242" s="32"/>
      <c r="E242" s="32"/>
      <c r="I242" s="32"/>
      <c r="J242" s="27"/>
      <c r="K242" s="32"/>
      <c r="M242" s="32"/>
      <c r="N242" s="32"/>
      <c r="O242" s="32"/>
    </row>
    <row r="243" spans="1:15" ht="12.75">
      <c r="A243" s="31"/>
      <c r="C243" s="32"/>
      <c r="E243" s="32"/>
      <c r="I243" s="32"/>
      <c r="J243" s="27"/>
      <c r="K243" s="32"/>
      <c r="M243" s="32"/>
      <c r="N243" s="32"/>
      <c r="O243" s="32"/>
    </row>
    <row r="244" spans="1:15" ht="12.75">
      <c r="A244" s="31"/>
      <c r="C244" s="32"/>
      <c r="E244" s="32"/>
      <c r="I244" s="32"/>
      <c r="J244" s="27"/>
      <c r="K244" s="32"/>
      <c r="M244" s="32"/>
      <c r="N244" s="32"/>
      <c r="O244" s="32"/>
    </row>
    <row r="245" spans="1:15" ht="12.75">
      <c r="A245" s="31"/>
      <c r="C245" s="32"/>
      <c r="E245" s="32"/>
      <c r="I245" s="32"/>
      <c r="J245" s="27"/>
      <c r="K245" s="32"/>
      <c r="M245" s="32"/>
      <c r="N245" s="32"/>
      <c r="O245" s="32"/>
    </row>
    <row r="246" spans="1:15" ht="12.75">
      <c r="A246" s="31"/>
      <c r="C246" s="32"/>
      <c r="E246" s="32"/>
      <c r="I246" s="32"/>
      <c r="J246" s="27"/>
      <c r="K246" s="32"/>
      <c r="M246" s="32"/>
      <c r="N246" s="32"/>
      <c r="O246" s="32"/>
    </row>
    <row r="247" spans="1:15" ht="12.75">
      <c r="A247" s="31"/>
      <c r="C247" s="32"/>
      <c r="E247" s="32"/>
      <c r="I247" s="32"/>
      <c r="J247" s="27"/>
      <c r="K247" s="32"/>
      <c r="M247" s="32"/>
      <c r="N247" s="32"/>
      <c r="O247" s="32"/>
    </row>
    <row r="248" spans="1:15" ht="12.75">
      <c r="A248" s="31"/>
      <c r="C248" s="32"/>
      <c r="E248" s="32"/>
      <c r="I248" s="32"/>
      <c r="J248" s="27"/>
      <c r="K248" s="32"/>
      <c r="M248" s="32"/>
      <c r="N248" s="32"/>
      <c r="O248" s="32"/>
    </row>
    <row r="249" spans="1:15" ht="12.75">
      <c r="A249" s="31"/>
      <c r="C249" s="32"/>
      <c r="E249" s="32"/>
      <c r="I249" s="32"/>
      <c r="J249" s="27"/>
      <c r="K249" s="32"/>
      <c r="M249" s="32"/>
      <c r="N249" s="32"/>
      <c r="O249" s="32"/>
    </row>
    <row r="250" spans="1:15" ht="12.75">
      <c r="A250" s="31"/>
      <c r="C250" s="32"/>
      <c r="E250" s="32"/>
      <c r="I250" s="32"/>
      <c r="J250" s="27"/>
      <c r="K250" s="32"/>
      <c r="M250" s="32"/>
      <c r="N250" s="32"/>
      <c r="O250" s="32"/>
    </row>
    <row r="251" spans="1:15" ht="12.75">
      <c r="A251" s="31"/>
      <c r="C251" s="32"/>
      <c r="E251" s="32"/>
      <c r="I251" s="32"/>
      <c r="J251" s="27"/>
      <c r="K251" s="32"/>
      <c r="M251" s="32"/>
      <c r="N251" s="32"/>
      <c r="O251" s="32"/>
    </row>
    <row r="252" spans="1:15" ht="12.75">
      <c r="A252" s="31"/>
      <c r="C252" s="32"/>
      <c r="E252" s="32"/>
      <c r="I252" s="32"/>
      <c r="J252" s="27"/>
      <c r="K252" s="32"/>
      <c r="M252" s="32"/>
      <c r="N252" s="32"/>
      <c r="O252" s="32"/>
    </row>
    <row r="253" spans="1:15" ht="12.75">
      <c r="A253" s="31"/>
      <c r="C253" s="32"/>
      <c r="E253" s="32"/>
      <c r="I253" s="32"/>
      <c r="J253" s="27"/>
      <c r="K253" s="32"/>
      <c r="M253" s="32"/>
      <c r="N253" s="32"/>
      <c r="O253" s="32"/>
    </row>
    <row r="254" spans="1:15" ht="12.75">
      <c r="A254" s="31"/>
      <c r="C254" s="32"/>
      <c r="E254" s="32"/>
      <c r="I254" s="32"/>
      <c r="J254" s="27"/>
      <c r="K254" s="32"/>
      <c r="M254" s="32"/>
      <c r="N254" s="32"/>
      <c r="O254" s="32"/>
    </row>
    <row r="255" spans="1:15" ht="12.75">
      <c r="A255" s="31"/>
      <c r="C255" s="32"/>
      <c r="E255" s="32"/>
      <c r="I255" s="32"/>
      <c r="J255" s="27"/>
      <c r="K255" s="32"/>
      <c r="M255" s="32"/>
      <c r="N255" s="32"/>
      <c r="O255" s="32"/>
    </row>
    <row r="256" spans="1:15" ht="12.75">
      <c r="A256" s="31"/>
      <c r="C256" s="32"/>
      <c r="E256" s="32"/>
      <c r="I256" s="32"/>
      <c r="J256" s="27"/>
      <c r="K256" s="32"/>
      <c r="M256" s="32"/>
      <c r="N256" s="32"/>
      <c r="O256" s="32"/>
    </row>
    <row r="257" spans="1:15" ht="12.75">
      <c r="A257" s="31"/>
      <c r="C257" s="32"/>
      <c r="E257" s="32"/>
      <c r="I257" s="32"/>
      <c r="J257" s="27"/>
      <c r="K257" s="32"/>
      <c r="M257" s="32"/>
      <c r="N257" s="32"/>
      <c r="O257" s="32"/>
    </row>
    <row r="258" spans="1:15" ht="12.75">
      <c r="A258" s="31"/>
      <c r="C258" s="32"/>
      <c r="E258" s="32"/>
      <c r="I258" s="32"/>
      <c r="J258" s="27"/>
      <c r="K258" s="32"/>
      <c r="M258" s="32"/>
      <c r="N258" s="32"/>
      <c r="O258" s="32"/>
    </row>
    <row r="259" spans="1:15" ht="12.75">
      <c r="A259" s="31"/>
      <c r="C259" s="32"/>
      <c r="E259" s="32"/>
      <c r="I259" s="32"/>
      <c r="J259" s="27"/>
      <c r="K259" s="32"/>
      <c r="M259" s="32"/>
      <c r="N259" s="32"/>
      <c r="O259" s="32"/>
    </row>
    <row r="260" spans="1:15" ht="12.75">
      <c r="A260" s="31"/>
      <c r="C260" s="32"/>
      <c r="E260" s="32"/>
      <c r="I260" s="32"/>
      <c r="J260" s="27"/>
      <c r="K260" s="32"/>
      <c r="M260" s="32"/>
      <c r="N260" s="32"/>
      <c r="O260" s="32"/>
    </row>
    <row r="261" spans="1:15" ht="12.75">
      <c r="A261" s="31"/>
      <c r="C261" s="32"/>
      <c r="E261" s="32"/>
      <c r="I261" s="32"/>
      <c r="J261" s="27"/>
      <c r="K261" s="32"/>
      <c r="M261" s="32"/>
      <c r="N261" s="32"/>
      <c r="O261" s="32"/>
    </row>
    <row r="262" spans="1:15" ht="12.75">
      <c r="A262" s="31"/>
      <c r="C262" s="32"/>
      <c r="E262" s="32"/>
      <c r="I262" s="32"/>
      <c r="J262" s="27"/>
      <c r="K262" s="32"/>
      <c r="M262" s="32"/>
      <c r="N262" s="32"/>
      <c r="O262" s="32"/>
    </row>
    <row r="263" spans="1:15" ht="12.75">
      <c r="A263" s="31"/>
      <c r="C263" s="32"/>
      <c r="E263" s="32"/>
      <c r="I263" s="32"/>
      <c r="J263" s="27"/>
      <c r="K263" s="32"/>
      <c r="M263" s="32"/>
      <c r="N263" s="32"/>
      <c r="O263" s="32"/>
    </row>
    <row r="264" spans="1:15" ht="12.75">
      <c r="A264" s="31"/>
      <c r="C264" s="32"/>
      <c r="E264" s="32"/>
      <c r="I264" s="32"/>
      <c r="J264" s="27"/>
      <c r="K264" s="32"/>
      <c r="M264" s="32"/>
      <c r="N264" s="32"/>
      <c r="O264" s="32"/>
    </row>
    <row r="265" spans="1:15" ht="12.75">
      <c r="A265" s="31"/>
      <c r="C265" s="32"/>
      <c r="E265" s="32"/>
      <c r="I265" s="32"/>
      <c r="J265" s="27"/>
      <c r="K265" s="32"/>
      <c r="M265" s="32"/>
      <c r="N265" s="32"/>
      <c r="O265" s="32"/>
    </row>
    <row r="266" spans="1:15" ht="12.75">
      <c r="A266" s="31"/>
      <c r="C266" s="32"/>
      <c r="E266" s="32"/>
      <c r="I266" s="32"/>
      <c r="J266" s="27"/>
      <c r="K266" s="32"/>
      <c r="M266" s="32"/>
      <c r="N266" s="32"/>
      <c r="O266" s="32"/>
    </row>
    <row r="267" spans="1:15" ht="12.75">
      <c r="A267" s="31"/>
      <c r="C267" s="32"/>
      <c r="E267" s="32"/>
      <c r="I267" s="32"/>
      <c r="J267" s="27"/>
      <c r="K267" s="32"/>
      <c r="M267" s="32"/>
      <c r="N267" s="32"/>
      <c r="O267" s="32"/>
    </row>
    <row r="268" spans="1:15" ht="12.75">
      <c r="A268" s="31"/>
      <c r="C268" s="32"/>
      <c r="E268" s="32"/>
      <c r="I268" s="32"/>
      <c r="J268" s="27"/>
      <c r="K268" s="32"/>
      <c r="M268" s="32"/>
      <c r="N268" s="32"/>
      <c r="O268" s="32"/>
    </row>
    <row r="269" spans="1:15" ht="12.75">
      <c r="A269" s="31"/>
      <c r="C269" s="32"/>
      <c r="E269" s="32"/>
      <c r="I269" s="32"/>
      <c r="J269" s="27"/>
      <c r="K269" s="32"/>
      <c r="M269" s="32"/>
      <c r="N269" s="32"/>
      <c r="O269" s="32"/>
    </row>
    <row r="270" spans="1:15" ht="12.75">
      <c r="A270" s="31"/>
      <c r="C270" s="32"/>
      <c r="E270" s="32"/>
      <c r="I270" s="32"/>
      <c r="J270" s="27"/>
      <c r="K270" s="32"/>
      <c r="M270" s="32"/>
      <c r="N270" s="32"/>
      <c r="O270" s="32"/>
    </row>
    <row r="271" spans="1:15" ht="12.75">
      <c r="A271" s="31"/>
      <c r="C271" s="32"/>
      <c r="E271" s="32"/>
      <c r="I271" s="32"/>
      <c r="J271" s="27"/>
      <c r="K271" s="32"/>
      <c r="M271" s="32"/>
      <c r="N271" s="32"/>
      <c r="O271" s="32"/>
    </row>
    <row r="272" spans="1:15" ht="12.75">
      <c r="A272" s="31"/>
      <c r="C272" s="32"/>
      <c r="E272" s="32"/>
      <c r="I272" s="32"/>
      <c r="J272" s="27"/>
      <c r="K272" s="32"/>
      <c r="M272" s="32"/>
      <c r="N272" s="32"/>
      <c r="O272" s="32"/>
    </row>
    <row r="273" spans="1:15" ht="12.75">
      <c r="A273" s="31"/>
      <c r="C273" s="32"/>
      <c r="E273" s="32"/>
      <c r="I273" s="32"/>
      <c r="J273" s="27"/>
      <c r="K273" s="32"/>
      <c r="M273" s="32"/>
      <c r="N273" s="32"/>
      <c r="O273" s="32"/>
    </row>
    <row r="274" spans="1:15" ht="12.75">
      <c r="A274" s="31"/>
      <c r="C274" s="32"/>
      <c r="E274" s="32"/>
      <c r="I274" s="32"/>
      <c r="J274" s="27"/>
      <c r="K274" s="32"/>
      <c r="M274" s="32"/>
      <c r="N274" s="32"/>
      <c r="O274" s="32"/>
    </row>
    <row r="275" spans="1:15" ht="12.75">
      <c r="A275" s="31"/>
      <c r="C275" s="32"/>
      <c r="E275" s="32"/>
      <c r="I275" s="32"/>
      <c r="J275" s="27"/>
      <c r="K275" s="32"/>
      <c r="M275" s="32"/>
      <c r="N275" s="32"/>
      <c r="O275" s="32"/>
    </row>
    <row r="276" spans="1:15" ht="12.75">
      <c r="A276" s="31"/>
      <c r="C276" s="32"/>
      <c r="E276" s="32"/>
      <c r="I276" s="32"/>
      <c r="J276" s="27"/>
      <c r="K276" s="32"/>
      <c r="M276" s="32"/>
      <c r="N276" s="32"/>
      <c r="O276" s="32"/>
    </row>
    <row r="277" spans="1:15" ht="12.75">
      <c r="A277" s="31"/>
      <c r="C277" s="32"/>
      <c r="E277" s="32"/>
      <c r="I277" s="32"/>
      <c r="J277" s="27"/>
      <c r="K277" s="32"/>
      <c r="M277" s="32"/>
      <c r="N277" s="32"/>
      <c r="O277" s="32"/>
    </row>
    <row r="278" spans="1:15" ht="12.75">
      <c r="A278" s="31"/>
      <c r="C278" s="32"/>
      <c r="E278" s="32"/>
      <c r="I278" s="32"/>
      <c r="J278" s="27"/>
      <c r="K278" s="32"/>
      <c r="M278" s="32"/>
      <c r="N278" s="32"/>
      <c r="O278" s="32"/>
    </row>
    <row r="279" spans="1:15" ht="12.75">
      <c r="A279" s="31"/>
      <c r="C279" s="32"/>
      <c r="E279" s="32"/>
      <c r="I279" s="32"/>
      <c r="J279" s="27"/>
      <c r="K279" s="32"/>
      <c r="M279" s="32"/>
      <c r="N279" s="32"/>
      <c r="O279" s="32"/>
    </row>
    <row r="280" spans="1:15" ht="12.75">
      <c r="A280" s="31"/>
      <c r="C280" s="32"/>
      <c r="E280" s="32"/>
      <c r="I280" s="32"/>
      <c r="J280" s="27"/>
      <c r="K280" s="32"/>
      <c r="M280" s="32"/>
      <c r="N280" s="32"/>
      <c r="O280" s="32"/>
    </row>
    <row r="281" spans="1:15" ht="12.75">
      <c r="A281" s="31"/>
      <c r="C281" s="32"/>
      <c r="E281" s="32"/>
      <c r="I281" s="32"/>
      <c r="J281" s="27"/>
      <c r="K281" s="32"/>
      <c r="M281" s="32"/>
      <c r="N281" s="32"/>
      <c r="O281" s="32"/>
    </row>
    <row r="282" spans="1:15" ht="12.75">
      <c r="A282" s="31"/>
      <c r="C282" s="32"/>
      <c r="E282" s="32"/>
      <c r="I282" s="32"/>
      <c r="J282" s="27"/>
      <c r="K282" s="32"/>
      <c r="M282" s="32"/>
      <c r="N282" s="32"/>
      <c r="O282" s="32"/>
    </row>
    <row r="283" spans="1:15" ht="12.75">
      <c r="A283" s="31"/>
      <c r="C283" s="32"/>
      <c r="E283" s="32"/>
      <c r="I283" s="32"/>
      <c r="J283" s="27"/>
      <c r="K283" s="32"/>
      <c r="M283" s="32"/>
      <c r="N283" s="32"/>
      <c r="O283" s="32"/>
    </row>
    <row r="284" spans="1:15" ht="12.75">
      <c r="A284" s="31"/>
      <c r="C284" s="32"/>
      <c r="E284" s="32"/>
      <c r="I284" s="32"/>
      <c r="J284" s="27"/>
      <c r="K284" s="32"/>
      <c r="M284" s="32"/>
      <c r="N284" s="32"/>
      <c r="O284" s="32"/>
    </row>
    <row r="285" spans="1:15" ht="12.75">
      <c r="A285" s="31"/>
      <c r="C285" s="32"/>
      <c r="E285" s="32"/>
      <c r="I285" s="32"/>
      <c r="J285" s="27"/>
      <c r="K285" s="32"/>
      <c r="M285" s="32"/>
      <c r="N285" s="32"/>
      <c r="O285" s="32"/>
    </row>
    <row r="286" spans="1:15" ht="12.75">
      <c r="A286" s="31"/>
      <c r="C286" s="32"/>
      <c r="E286" s="32"/>
      <c r="I286" s="32"/>
      <c r="J286" s="27"/>
      <c r="K286" s="32"/>
      <c r="M286" s="32"/>
      <c r="N286" s="32"/>
      <c r="O286" s="32"/>
    </row>
    <row r="287" spans="1:15" ht="12.75">
      <c r="A287" s="31"/>
      <c r="C287" s="32"/>
      <c r="E287" s="32"/>
      <c r="I287" s="32"/>
      <c r="J287" s="27"/>
      <c r="K287" s="32"/>
      <c r="M287" s="32"/>
      <c r="N287" s="32"/>
      <c r="O287" s="32"/>
    </row>
    <row r="288" spans="1:15" ht="12.75">
      <c r="A288" s="31"/>
      <c r="C288" s="32"/>
      <c r="E288" s="32"/>
      <c r="I288" s="32"/>
      <c r="J288" s="27"/>
      <c r="K288" s="32"/>
      <c r="M288" s="32"/>
      <c r="N288" s="32"/>
      <c r="O288" s="32"/>
    </row>
    <row r="289" spans="1:15" ht="12.75">
      <c r="A289" s="31"/>
      <c r="C289" s="32"/>
      <c r="E289" s="32"/>
      <c r="I289" s="32"/>
      <c r="J289" s="27"/>
      <c r="K289" s="32"/>
      <c r="M289" s="32"/>
      <c r="N289" s="32"/>
      <c r="O289" s="32"/>
    </row>
    <row r="290" spans="1:15" ht="12.75">
      <c r="A290" s="31"/>
      <c r="C290" s="32"/>
      <c r="E290" s="32"/>
      <c r="I290" s="32"/>
      <c r="J290" s="27"/>
      <c r="K290" s="32"/>
      <c r="M290" s="32"/>
      <c r="N290" s="32"/>
      <c r="O290" s="32"/>
    </row>
    <row r="291" spans="1:15" ht="12.75">
      <c r="A291" s="31"/>
      <c r="C291" s="32"/>
      <c r="E291" s="32"/>
      <c r="I291" s="32"/>
      <c r="J291" s="27"/>
      <c r="K291" s="32"/>
      <c r="M291" s="32"/>
      <c r="N291" s="32"/>
      <c r="O291" s="32"/>
    </row>
    <row r="292" spans="1:15" ht="12.75">
      <c r="A292" s="31"/>
      <c r="C292" s="32"/>
      <c r="E292" s="32"/>
      <c r="I292" s="32"/>
      <c r="J292" s="27"/>
      <c r="K292" s="32"/>
      <c r="M292" s="32"/>
      <c r="N292" s="32"/>
      <c r="O292" s="32"/>
    </row>
    <row r="293" spans="1:15" ht="12.75">
      <c r="A293" s="31"/>
      <c r="C293" s="32"/>
      <c r="E293" s="32"/>
      <c r="I293" s="32"/>
      <c r="J293" s="27"/>
      <c r="K293" s="32"/>
      <c r="M293" s="32"/>
      <c r="N293" s="32"/>
      <c r="O293" s="32"/>
    </row>
    <row r="294" spans="1:15" ht="12.75">
      <c r="A294" s="31"/>
      <c r="C294" s="32"/>
      <c r="E294" s="32"/>
      <c r="I294" s="32"/>
      <c r="J294" s="27"/>
      <c r="K294" s="32"/>
      <c r="M294" s="32"/>
      <c r="N294" s="32"/>
      <c r="O294" s="32"/>
    </row>
    <row r="295" spans="1:15" ht="12.75">
      <c r="A295" s="31"/>
      <c r="C295" s="32"/>
      <c r="E295" s="32"/>
      <c r="I295" s="32"/>
      <c r="J295" s="27"/>
      <c r="K295" s="32"/>
      <c r="M295" s="32"/>
      <c r="N295" s="32"/>
      <c r="O295" s="32"/>
    </row>
    <row r="296" spans="1:15" ht="12.75">
      <c r="A296" s="31"/>
      <c r="C296" s="32"/>
      <c r="E296" s="32"/>
      <c r="I296" s="32"/>
      <c r="J296" s="27"/>
      <c r="K296" s="32"/>
      <c r="M296" s="32"/>
      <c r="N296" s="32"/>
      <c r="O296" s="32"/>
    </row>
    <row r="297" spans="1:15" ht="12.75">
      <c r="A297" s="31"/>
      <c r="C297" s="32"/>
      <c r="E297" s="32"/>
      <c r="I297" s="32"/>
      <c r="J297" s="27"/>
      <c r="K297" s="32"/>
      <c r="M297" s="32"/>
      <c r="N297" s="32"/>
      <c r="O297" s="32"/>
    </row>
    <row r="298" spans="1:15" ht="12.75">
      <c r="A298" s="31"/>
      <c r="C298" s="32"/>
      <c r="E298" s="32"/>
      <c r="I298" s="32"/>
      <c r="J298" s="27"/>
      <c r="K298" s="32"/>
      <c r="M298" s="32"/>
      <c r="N298" s="32"/>
      <c r="O298" s="32"/>
    </row>
    <row r="299" spans="1:15" ht="12.75">
      <c r="A299" s="31"/>
      <c r="C299" s="32"/>
      <c r="E299" s="32"/>
      <c r="I299" s="32"/>
      <c r="J299" s="27"/>
      <c r="K299" s="32"/>
      <c r="M299" s="32"/>
      <c r="N299" s="32"/>
      <c r="O299" s="32"/>
    </row>
    <row r="300" spans="1:15" ht="12.75">
      <c r="A300" s="31"/>
      <c r="C300" s="32"/>
      <c r="E300" s="32"/>
      <c r="I300" s="32"/>
      <c r="J300" s="27"/>
      <c r="K300" s="32"/>
      <c r="M300" s="32"/>
      <c r="N300" s="32"/>
      <c r="O300" s="32"/>
    </row>
    <row r="301" spans="1:15" ht="12.75">
      <c r="A301" s="31"/>
      <c r="C301" s="32"/>
      <c r="E301" s="32"/>
      <c r="I301" s="32"/>
      <c r="J301" s="27"/>
      <c r="K301" s="32"/>
      <c r="M301" s="32"/>
      <c r="N301" s="32"/>
      <c r="O301" s="32"/>
    </row>
    <row r="302" spans="1:15" ht="12.75">
      <c r="A302" s="31"/>
      <c r="C302" s="32"/>
      <c r="E302" s="32"/>
      <c r="I302" s="32"/>
      <c r="J302" s="27"/>
      <c r="K302" s="32"/>
      <c r="M302" s="32"/>
      <c r="N302" s="32"/>
      <c r="O302" s="32"/>
    </row>
    <row r="303" spans="1:15" ht="12.75">
      <c r="A303" s="31"/>
      <c r="C303" s="32"/>
      <c r="E303" s="32"/>
      <c r="I303" s="32"/>
      <c r="J303" s="27"/>
      <c r="K303" s="32"/>
      <c r="M303" s="32"/>
      <c r="N303" s="32"/>
      <c r="O303" s="32"/>
    </row>
    <row r="304" spans="1:15" ht="12.75">
      <c r="A304" s="31"/>
      <c r="C304" s="32"/>
      <c r="E304" s="32"/>
      <c r="I304" s="32"/>
      <c r="J304" s="27"/>
      <c r="K304" s="32"/>
      <c r="M304" s="32"/>
      <c r="N304" s="32"/>
      <c r="O304" s="32"/>
    </row>
    <row r="305" spans="1:15" ht="12.75">
      <c r="A305" s="31"/>
      <c r="C305" s="32"/>
      <c r="E305" s="32"/>
      <c r="I305" s="32"/>
      <c r="J305" s="27"/>
      <c r="K305" s="32"/>
      <c r="M305" s="32"/>
      <c r="N305" s="32"/>
      <c r="O305" s="32"/>
    </row>
    <row r="306" spans="1:15" ht="12.75">
      <c r="A306" s="31"/>
      <c r="C306" s="32"/>
      <c r="E306" s="32"/>
      <c r="I306" s="32"/>
      <c r="J306" s="27"/>
      <c r="K306" s="32"/>
      <c r="M306" s="32"/>
      <c r="N306" s="32"/>
      <c r="O306" s="32"/>
    </row>
    <row r="307" spans="1:15" ht="12.75">
      <c r="A307" s="31"/>
      <c r="C307" s="32"/>
      <c r="E307" s="32"/>
      <c r="I307" s="32"/>
      <c r="J307" s="27"/>
      <c r="K307" s="32"/>
      <c r="M307" s="32"/>
      <c r="N307" s="32"/>
      <c r="O307" s="32"/>
    </row>
    <row r="308" spans="1:15" ht="12.75">
      <c r="A308" s="31"/>
      <c r="C308" s="32"/>
      <c r="E308" s="32"/>
      <c r="I308" s="32"/>
      <c r="J308" s="27"/>
      <c r="K308" s="32"/>
      <c r="M308" s="32"/>
      <c r="N308" s="32"/>
      <c r="O308" s="32"/>
    </row>
    <row r="309" spans="1:15" ht="12.75">
      <c r="A309" s="31"/>
      <c r="C309" s="32"/>
      <c r="E309" s="32"/>
      <c r="I309" s="32"/>
      <c r="J309" s="27"/>
      <c r="K309" s="32"/>
      <c r="M309" s="32"/>
      <c r="N309" s="32"/>
      <c r="O309" s="32"/>
    </row>
    <row r="310" spans="1:15" ht="12.75">
      <c r="A310" s="31"/>
      <c r="C310" s="32"/>
      <c r="E310" s="32"/>
      <c r="I310" s="32"/>
      <c r="J310" s="27"/>
      <c r="K310" s="32"/>
      <c r="M310" s="32"/>
      <c r="N310" s="32"/>
      <c r="O310" s="32"/>
    </row>
    <row r="311" spans="1:15" ht="12.75">
      <c r="A311" s="31"/>
      <c r="C311" s="32"/>
      <c r="E311" s="32"/>
      <c r="I311" s="32"/>
      <c r="J311" s="27"/>
      <c r="K311" s="32"/>
      <c r="M311" s="32"/>
      <c r="N311" s="32"/>
      <c r="O311" s="32"/>
    </row>
    <row r="312" spans="1:15" ht="12.75">
      <c r="A312" s="31"/>
      <c r="C312" s="32"/>
      <c r="E312" s="32"/>
      <c r="I312" s="32"/>
      <c r="J312" s="27"/>
      <c r="K312" s="32"/>
      <c r="M312" s="32"/>
      <c r="N312" s="32"/>
      <c r="O312" s="32"/>
    </row>
    <row r="313" spans="1:15" ht="12.75">
      <c r="A313" s="31"/>
      <c r="C313" s="32"/>
      <c r="E313" s="32"/>
      <c r="I313" s="32"/>
      <c r="J313" s="27"/>
      <c r="K313" s="32"/>
      <c r="M313" s="32"/>
      <c r="N313" s="32"/>
      <c r="O313" s="32"/>
    </row>
    <row r="314" spans="1:15" ht="12.75">
      <c r="A314" s="31"/>
      <c r="C314" s="32"/>
      <c r="E314" s="32"/>
      <c r="I314" s="32"/>
      <c r="J314" s="27"/>
      <c r="K314" s="32"/>
      <c r="M314" s="32"/>
      <c r="N314" s="32"/>
      <c r="O314" s="32"/>
    </row>
    <row r="315" spans="1:15" ht="12.75">
      <c r="A315" s="31"/>
      <c r="C315" s="32"/>
      <c r="E315" s="32"/>
      <c r="I315" s="32"/>
      <c r="J315" s="27"/>
      <c r="K315" s="32"/>
      <c r="M315" s="32"/>
      <c r="N315" s="32"/>
      <c r="O315" s="32"/>
    </row>
    <row r="316" spans="1:15" ht="12.75">
      <c r="A316" s="31"/>
      <c r="C316" s="32"/>
      <c r="E316" s="32"/>
      <c r="I316" s="32"/>
      <c r="J316" s="27"/>
      <c r="K316" s="32"/>
      <c r="M316" s="32"/>
      <c r="N316" s="32"/>
      <c r="O316" s="32"/>
    </row>
    <row r="317" spans="1:15" ht="12.75">
      <c r="A317" s="31"/>
      <c r="C317" s="32"/>
      <c r="E317" s="32"/>
      <c r="I317" s="32"/>
      <c r="J317" s="27"/>
      <c r="K317" s="32"/>
      <c r="M317" s="32"/>
      <c r="N317" s="32"/>
      <c r="O317" s="32"/>
    </row>
    <row r="318" spans="1:15" ht="12.75">
      <c r="A318" s="31"/>
      <c r="C318" s="32"/>
      <c r="E318" s="32"/>
      <c r="I318" s="32"/>
      <c r="J318" s="27"/>
      <c r="K318" s="32"/>
      <c r="M318" s="32"/>
      <c r="N318" s="32"/>
      <c r="O318" s="32"/>
    </row>
    <row r="319" spans="1:15" ht="12.75">
      <c r="A319" s="31"/>
      <c r="C319" s="32"/>
      <c r="E319" s="32"/>
      <c r="I319" s="32"/>
      <c r="J319" s="27"/>
      <c r="K319" s="32"/>
      <c r="M319" s="32"/>
      <c r="N319" s="32"/>
      <c r="O319" s="32"/>
    </row>
    <row r="320" spans="1:15" ht="12.75">
      <c r="A320" s="31"/>
      <c r="C320" s="32"/>
      <c r="E320" s="32"/>
      <c r="I320" s="32"/>
      <c r="J320" s="27"/>
      <c r="K320" s="32"/>
      <c r="M320" s="32"/>
      <c r="N320" s="32"/>
      <c r="O320" s="32"/>
    </row>
    <row r="321" spans="1:15" ht="12.75">
      <c r="A321" s="31"/>
      <c r="C321" s="32"/>
      <c r="E321" s="32"/>
      <c r="I321" s="32"/>
      <c r="J321" s="27"/>
      <c r="K321" s="32"/>
      <c r="M321" s="32"/>
      <c r="N321" s="32"/>
      <c r="O321" s="32"/>
    </row>
    <row r="322" spans="1:15" ht="12.75">
      <c r="A322" s="31"/>
      <c r="C322" s="32"/>
      <c r="E322" s="32"/>
      <c r="I322" s="32"/>
      <c r="J322" s="27"/>
      <c r="K322" s="32"/>
      <c r="M322" s="32"/>
      <c r="N322" s="32"/>
      <c r="O322" s="32"/>
    </row>
    <row r="323" spans="1:15" ht="12.75">
      <c r="A323" s="31"/>
      <c r="C323" s="32"/>
      <c r="E323" s="32"/>
      <c r="I323" s="32"/>
      <c r="J323" s="27"/>
      <c r="K323" s="32"/>
      <c r="M323" s="32"/>
      <c r="N323" s="32"/>
      <c r="O323" s="32"/>
    </row>
    <row r="324" spans="1:15" ht="12.75">
      <c r="A324" s="31"/>
      <c r="C324" s="32"/>
      <c r="E324" s="32"/>
      <c r="I324" s="32"/>
      <c r="J324" s="27"/>
      <c r="K324" s="32"/>
      <c r="M324" s="32"/>
      <c r="N324" s="32"/>
      <c r="O324" s="32"/>
    </row>
    <row r="325" spans="1:15" ht="12.75">
      <c r="A325" s="31"/>
      <c r="C325" s="32"/>
      <c r="E325" s="32"/>
      <c r="I325" s="32"/>
      <c r="J325" s="27"/>
      <c r="K325" s="32"/>
      <c r="M325" s="32"/>
      <c r="N325" s="32"/>
      <c r="O325" s="32"/>
    </row>
    <row r="326" spans="1:15" ht="12.75">
      <c r="A326" s="31"/>
      <c r="C326" s="32"/>
      <c r="E326" s="32"/>
      <c r="I326" s="32"/>
      <c r="J326" s="27"/>
      <c r="K326" s="32"/>
      <c r="M326" s="32"/>
      <c r="N326" s="32"/>
      <c r="O326" s="32"/>
    </row>
    <row r="327" spans="1:15" ht="12.75">
      <c r="A327" s="31"/>
      <c r="C327" s="32"/>
      <c r="E327" s="32"/>
      <c r="I327" s="32"/>
      <c r="J327" s="27"/>
      <c r="K327" s="32"/>
      <c r="M327" s="32"/>
      <c r="N327" s="32"/>
      <c r="O327" s="32"/>
    </row>
    <row r="328" spans="1:15" ht="12.75">
      <c r="A328" s="31"/>
      <c r="C328" s="32"/>
      <c r="E328" s="32"/>
      <c r="I328" s="32"/>
      <c r="J328" s="27"/>
      <c r="K328" s="32"/>
      <c r="M328" s="32"/>
      <c r="N328" s="32"/>
      <c r="O328" s="32"/>
    </row>
    <row r="329" spans="1:15" ht="12.75">
      <c r="A329" s="31"/>
      <c r="C329" s="32"/>
      <c r="E329" s="32"/>
      <c r="I329" s="32"/>
      <c r="J329" s="27"/>
      <c r="K329" s="32"/>
      <c r="M329" s="32"/>
      <c r="N329" s="32"/>
      <c r="O329" s="32"/>
    </row>
    <row r="330" spans="1:15" ht="12.75">
      <c r="A330" s="31"/>
      <c r="C330" s="32"/>
      <c r="E330" s="32"/>
      <c r="I330" s="32"/>
      <c r="J330" s="27"/>
      <c r="K330" s="32"/>
      <c r="M330" s="32"/>
      <c r="N330" s="32"/>
      <c r="O330" s="32"/>
    </row>
    <row r="331" spans="1:15" ht="12.75">
      <c r="A331" s="31"/>
      <c r="C331" s="32"/>
      <c r="E331" s="32"/>
      <c r="I331" s="32"/>
      <c r="J331" s="27"/>
      <c r="K331" s="32"/>
      <c r="M331" s="32"/>
      <c r="N331" s="32"/>
      <c r="O331" s="32"/>
    </row>
    <row r="332" spans="1:15" ht="12.75">
      <c r="A332" s="31"/>
      <c r="C332" s="32"/>
      <c r="E332" s="32"/>
      <c r="I332" s="32"/>
      <c r="J332" s="27"/>
      <c r="K332" s="32"/>
      <c r="M332" s="32"/>
      <c r="N332" s="32"/>
      <c r="O332" s="32"/>
    </row>
    <row r="333" spans="1:15" ht="12.75">
      <c r="A333" s="31"/>
      <c r="C333" s="32"/>
      <c r="E333" s="32"/>
      <c r="I333" s="32"/>
      <c r="J333" s="27"/>
      <c r="K333" s="32"/>
      <c r="M333" s="32"/>
      <c r="N333" s="32"/>
      <c r="O333" s="32"/>
    </row>
    <row r="334" spans="1:15" ht="12.75">
      <c r="A334" s="31"/>
      <c r="C334" s="32"/>
      <c r="E334" s="32"/>
      <c r="I334" s="32"/>
      <c r="J334" s="27"/>
      <c r="K334" s="32"/>
      <c r="M334" s="32"/>
      <c r="N334" s="32"/>
      <c r="O334" s="32"/>
    </row>
    <row r="335" spans="1:15" ht="12.75">
      <c r="A335" s="31"/>
      <c r="C335" s="32"/>
      <c r="E335" s="32"/>
      <c r="I335" s="32"/>
      <c r="J335" s="27"/>
      <c r="K335" s="32"/>
      <c r="M335" s="32"/>
      <c r="N335" s="32"/>
      <c r="O335" s="32"/>
    </row>
    <row r="336" spans="1:15" ht="12.75">
      <c r="A336" s="31"/>
      <c r="C336" s="32"/>
      <c r="E336" s="32"/>
      <c r="I336" s="32"/>
      <c r="J336" s="27"/>
      <c r="K336" s="32"/>
      <c r="M336" s="32"/>
      <c r="N336" s="32"/>
      <c r="O336" s="32"/>
    </row>
    <row r="337" spans="1:15" ht="12.75">
      <c r="A337" s="31"/>
      <c r="C337" s="32"/>
      <c r="E337" s="32"/>
      <c r="I337" s="32"/>
      <c r="J337" s="27"/>
      <c r="K337" s="32"/>
      <c r="M337" s="32"/>
      <c r="N337" s="32"/>
      <c r="O337" s="32"/>
    </row>
    <row r="338" spans="1:15" ht="12.75">
      <c r="A338" s="31"/>
      <c r="C338" s="32"/>
      <c r="E338" s="32"/>
      <c r="I338" s="32"/>
      <c r="J338" s="27"/>
      <c r="K338" s="32"/>
      <c r="M338" s="32"/>
      <c r="N338" s="32"/>
      <c r="O338" s="32"/>
    </row>
    <row r="339" spans="1:15" ht="12.75">
      <c r="A339" s="31"/>
      <c r="C339" s="32"/>
      <c r="E339" s="32"/>
      <c r="I339" s="32"/>
      <c r="J339" s="27"/>
      <c r="K339" s="32"/>
      <c r="M339" s="32"/>
      <c r="N339" s="32"/>
      <c r="O339" s="32"/>
    </row>
    <row r="340" spans="1:15" ht="12.75">
      <c r="A340" s="31"/>
      <c r="C340" s="32"/>
      <c r="E340" s="32"/>
      <c r="I340" s="32"/>
      <c r="J340" s="27"/>
      <c r="K340" s="32"/>
      <c r="M340" s="32"/>
      <c r="N340" s="32"/>
      <c r="O340" s="32"/>
    </row>
    <row r="341" spans="1:15" ht="12.75">
      <c r="A341" s="31"/>
      <c r="C341" s="32"/>
      <c r="E341" s="32"/>
      <c r="I341" s="32"/>
      <c r="J341" s="27"/>
      <c r="K341" s="32"/>
      <c r="M341" s="32"/>
      <c r="N341" s="32"/>
      <c r="O341" s="32"/>
    </row>
    <row r="342" spans="1:15" ht="12.75">
      <c r="A342" s="31"/>
      <c r="C342" s="32"/>
      <c r="E342" s="32"/>
      <c r="I342" s="32"/>
      <c r="J342" s="27"/>
      <c r="K342" s="32"/>
      <c r="M342" s="32"/>
      <c r="N342" s="32"/>
      <c r="O342" s="32"/>
    </row>
    <row r="343" spans="1:15" ht="12.75">
      <c r="A343" s="31"/>
      <c r="C343" s="32"/>
      <c r="E343" s="32"/>
      <c r="I343" s="32"/>
      <c r="J343" s="27"/>
      <c r="K343" s="32"/>
      <c r="M343" s="32"/>
      <c r="N343" s="32"/>
      <c r="O343" s="32"/>
    </row>
    <row r="344" spans="1:15" ht="12.75">
      <c r="A344" s="31"/>
      <c r="C344" s="32"/>
      <c r="E344" s="32"/>
      <c r="I344" s="32"/>
      <c r="J344" s="27"/>
      <c r="K344" s="32"/>
      <c r="M344" s="32"/>
      <c r="N344" s="32"/>
      <c r="O344" s="32"/>
    </row>
    <row r="345" spans="1:15" ht="12.75">
      <c r="A345" s="31"/>
      <c r="C345" s="32"/>
      <c r="E345" s="32"/>
      <c r="I345" s="32"/>
      <c r="J345" s="27"/>
      <c r="K345" s="32"/>
      <c r="M345" s="32"/>
      <c r="N345" s="32"/>
      <c r="O345" s="32"/>
    </row>
    <row r="346" spans="1:15" ht="12.75">
      <c r="A346" s="31"/>
      <c r="C346" s="32"/>
      <c r="E346" s="32"/>
      <c r="I346" s="32"/>
      <c r="J346" s="27"/>
      <c r="K346" s="32"/>
      <c r="M346" s="32"/>
      <c r="N346" s="32"/>
      <c r="O346" s="32"/>
    </row>
    <row r="347" spans="1:15" ht="12.75">
      <c r="A347" s="31"/>
      <c r="C347" s="32"/>
      <c r="E347" s="32"/>
      <c r="I347" s="32"/>
      <c r="J347" s="27"/>
      <c r="K347" s="32"/>
      <c r="M347" s="32"/>
      <c r="N347" s="32"/>
      <c r="O347" s="32"/>
    </row>
    <row r="348" spans="1:15" ht="12.75">
      <c r="A348" s="31"/>
      <c r="C348" s="32"/>
      <c r="E348" s="32"/>
      <c r="I348" s="32"/>
      <c r="J348" s="27"/>
      <c r="K348" s="32"/>
      <c r="M348" s="32"/>
      <c r="N348" s="32"/>
      <c r="O348" s="32"/>
    </row>
    <row r="349" spans="1:15" ht="12.75">
      <c r="A349" s="31"/>
      <c r="C349" s="32"/>
      <c r="E349" s="32"/>
      <c r="I349" s="32"/>
      <c r="J349" s="27"/>
      <c r="K349" s="32"/>
      <c r="M349" s="32"/>
      <c r="N349" s="32"/>
      <c r="O349" s="32"/>
    </row>
    <row r="350" spans="1:15" ht="12.75">
      <c r="A350" s="31"/>
      <c r="C350" s="32"/>
      <c r="E350" s="32"/>
      <c r="I350" s="32"/>
      <c r="J350" s="27"/>
      <c r="K350" s="32"/>
      <c r="M350" s="32"/>
      <c r="N350" s="32"/>
      <c r="O350" s="32"/>
    </row>
    <row r="351" spans="1:15" ht="12.75">
      <c r="A351" s="31"/>
      <c r="C351" s="32"/>
      <c r="E351" s="32"/>
      <c r="I351" s="32"/>
      <c r="J351" s="27"/>
      <c r="K351" s="32"/>
      <c r="M351" s="32"/>
      <c r="N351" s="32"/>
      <c r="O351" s="32"/>
    </row>
    <row r="352" spans="1:15" ht="12.75">
      <c r="A352" s="31"/>
      <c r="C352" s="32"/>
      <c r="E352" s="32"/>
      <c r="I352" s="32"/>
      <c r="J352" s="27"/>
      <c r="K352" s="32"/>
      <c r="M352" s="32"/>
      <c r="N352" s="32"/>
      <c r="O352" s="32"/>
    </row>
    <row r="353" spans="1:15" ht="12.75">
      <c r="A353" s="31"/>
      <c r="C353" s="32"/>
      <c r="E353" s="32"/>
      <c r="I353" s="32"/>
      <c r="J353" s="27"/>
      <c r="K353" s="32"/>
      <c r="M353" s="32"/>
      <c r="N353" s="32"/>
      <c r="O353" s="32"/>
    </row>
    <row r="354" spans="1:15" ht="12.75">
      <c r="A354" s="31"/>
      <c r="C354" s="32"/>
      <c r="E354" s="32"/>
      <c r="I354" s="32"/>
      <c r="J354" s="27"/>
      <c r="K354" s="32"/>
      <c r="M354" s="32"/>
      <c r="N354" s="32"/>
      <c r="O354" s="32"/>
    </row>
    <row r="355" spans="1:15" ht="12.75">
      <c r="A355" s="31"/>
      <c r="C355" s="32"/>
      <c r="E355" s="32"/>
      <c r="I355" s="32"/>
      <c r="J355" s="27"/>
      <c r="K355" s="32"/>
      <c r="M355" s="32"/>
      <c r="N355" s="32"/>
      <c r="O355" s="32"/>
    </row>
    <row r="356" spans="1:15" ht="12.75">
      <c r="A356" s="31"/>
      <c r="C356" s="32"/>
      <c r="E356" s="32"/>
      <c r="I356" s="32"/>
      <c r="J356" s="27"/>
      <c r="K356" s="32"/>
      <c r="M356" s="32"/>
      <c r="N356" s="32"/>
      <c r="O356" s="32"/>
    </row>
    <row r="357" spans="1:15" ht="12.75">
      <c r="A357" s="31"/>
      <c r="C357" s="32"/>
      <c r="E357" s="32"/>
      <c r="I357" s="32"/>
      <c r="J357" s="27"/>
      <c r="K357" s="32"/>
      <c r="M357" s="32"/>
      <c r="N357" s="32"/>
      <c r="O357" s="32"/>
    </row>
    <row r="358" spans="1:15" ht="12.75">
      <c r="A358" s="31"/>
      <c r="C358" s="32"/>
      <c r="E358" s="32"/>
      <c r="I358" s="32"/>
      <c r="J358" s="27"/>
      <c r="K358" s="32"/>
      <c r="M358" s="32"/>
      <c r="N358" s="32"/>
      <c r="O358" s="32"/>
    </row>
    <row r="359" spans="1:15" ht="12.75">
      <c r="A359" s="31"/>
      <c r="C359" s="32"/>
      <c r="E359" s="32"/>
      <c r="I359" s="32"/>
      <c r="J359" s="27"/>
      <c r="K359" s="32"/>
      <c r="M359" s="32"/>
      <c r="N359" s="32"/>
      <c r="O359" s="32"/>
    </row>
    <row r="360" spans="1:15" ht="12.75">
      <c r="A360" s="31"/>
      <c r="C360" s="32"/>
      <c r="E360" s="32"/>
      <c r="I360" s="32"/>
      <c r="J360" s="27"/>
      <c r="K360" s="32"/>
      <c r="M360" s="32"/>
      <c r="N360" s="32"/>
      <c r="O360" s="32"/>
    </row>
    <row r="361" spans="1:15" ht="12.75">
      <c r="A361" s="31"/>
      <c r="C361" s="32"/>
      <c r="E361" s="32"/>
      <c r="I361" s="32"/>
      <c r="J361" s="27"/>
      <c r="K361" s="32"/>
      <c r="M361" s="32"/>
      <c r="N361" s="32"/>
      <c r="O361" s="32"/>
    </row>
    <row r="362" spans="1:15" ht="12.75">
      <c r="A362" s="31"/>
      <c r="C362" s="32"/>
      <c r="E362" s="32"/>
      <c r="I362" s="32"/>
      <c r="J362" s="27"/>
      <c r="K362" s="32"/>
      <c r="M362" s="32"/>
      <c r="N362" s="32"/>
      <c r="O362" s="32"/>
    </row>
    <row r="363" spans="1:15" ht="12.75">
      <c r="A363" s="31"/>
      <c r="C363" s="32"/>
      <c r="E363" s="32"/>
      <c r="I363" s="32"/>
      <c r="J363" s="27"/>
      <c r="K363" s="32"/>
      <c r="M363" s="32"/>
      <c r="N363" s="32"/>
      <c r="O363" s="32"/>
    </row>
    <row r="364" spans="1:15" ht="12.75">
      <c r="A364" s="31"/>
      <c r="C364" s="32"/>
      <c r="E364" s="32"/>
      <c r="I364" s="32"/>
      <c r="J364" s="27"/>
      <c r="K364" s="32"/>
      <c r="M364" s="32"/>
      <c r="N364" s="32"/>
      <c r="O364" s="32"/>
    </row>
    <row r="365" spans="1:15" ht="12.75">
      <c r="A365" s="31"/>
      <c r="C365" s="32"/>
      <c r="E365" s="32"/>
      <c r="I365" s="32"/>
      <c r="J365" s="27"/>
      <c r="K365" s="32"/>
      <c r="M365" s="32"/>
      <c r="N365" s="32"/>
      <c r="O365" s="32"/>
    </row>
    <row r="366" spans="1:15" ht="12.75">
      <c r="A366" s="31"/>
      <c r="C366" s="32"/>
      <c r="E366" s="32"/>
      <c r="I366" s="32"/>
      <c r="J366" s="27"/>
      <c r="K366" s="32"/>
      <c r="M366" s="32"/>
      <c r="N366" s="32"/>
      <c r="O366" s="32"/>
    </row>
    <row r="367" spans="1:15" ht="12.75">
      <c r="A367" s="31"/>
      <c r="C367" s="32"/>
      <c r="E367" s="32"/>
      <c r="I367" s="32"/>
      <c r="J367" s="27"/>
      <c r="K367" s="32"/>
      <c r="M367" s="32"/>
      <c r="N367" s="32"/>
      <c r="O367" s="32"/>
    </row>
    <row r="368" spans="1:15" ht="12.75">
      <c r="A368" s="31"/>
      <c r="C368" s="32"/>
      <c r="E368" s="32"/>
      <c r="I368" s="32"/>
      <c r="J368" s="27"/>
      <c r="K368" s="32"/>
      <c r="M368" s="32"/>
      <c r="N368" s="32"/>
      <c r="O368" s="32"/>
    </row>
    <row r="369" spans="1:15" ht="12.75">
      <c r="A369" s="31"/>
      <c r="C369" s="32"/>
      <c r="E369" s="32"/>
      <c r="I369" s="32"/>
      <c r="J369" s="27"/>
      <c r="K369" s="32"/>
      <c r="M369" s="32"/>
      <c r="N369" s="32"/>
      <c r="O369" s="32"/>
    </row>
    <row r="370" spans="1:15" ht="12.75">
      <c r="A370" s="31"/>
      <c r="C370" s="32"/>
      <c r="E370" s="32"/>
      <c r="I370" s="32"/>
      <c r="J370" s="27"/>
      <c r="K370" s="32"/>
      <c r="M370" s="32"/>
      <c r="N370" s="32"/>
      <c r="O370" s="32"/>
    </row>
    <row r="371" spans="1:15" ht="12.75">
      <c r="A371" s="31"/>
      <c r="C371" s="32"/>
      <c r="E371" s="32"/>
      <c r="I371" s="32"/>
      <c r="J371" s="27"/>
      <c r="K371" s="32"/>
      <c r="M371" s="32"/>
      <c r="N371" s="32"/>
      <c r="O371" s="32"/>
    </row>
    <row r="372" spans="1:15" ht="12.75">
      <c r="A372" s="31"/>
      <c r="C372" s="32"/>
      <c r="E372" s="32"/>
      <c r="I372" s="32"/>
      <c r="J372" s="27"/>
      <c r="K372" s="32"/>
      <c r="M372" s="32"/>
      <c r="N372" s="32"/>
      <c r="O372" s="32"/>
    </row>
    <row r="373" spans="1:15" ht="12.75">
      <c r="A373" s="31"/>
      <c r="C373" s="32"/>
      <c r="E373" s="32"/>
      <c r="I373" s="32"/>
      <c r="J373" s="27"/>
      <c r="K373" s="32"/>
      <c r="M373" s="32"/>
      <c r="N373" s="32"/>
      <c r="O373" s="32"/>
    </row>
    <row r="374" spans="1:15" ht="12.75">
      <c r="A374" s="31"/>
      <c r="C374" s="32"/>
      <c r="E374" s="32"/>
      <c r="I374" s="32"/>
      <c r="J374" s="27"/>
      <c r="K374" s="32"/>
      <c r="M374" s="32"/>
      <c r="N374" s="32"/>
      <c r="O374" s="32"/>
    </row>
    <row r="375" spans="1:15" ht="12.75">
      <c r="A375" s="31"/>
      <c r="C375" s="32"/>
      <c r="E375" s="32"/>
      <c r="I375" s="32"/>
      <c r="J375" s="27"/>
      <c r="K375" s="32"/>
      <c r="M375" s="32"/>
      <c r="N375" s="32"/>
      <c r="O375" s="32"/>
    </row>
    <row r="376" spans="1:15" ht="12.75">
      <c r="A376" s="31"/>
      <c r="C376" s="32"/>
      <c r="E376" s="32"/>
      <c r="I376" s="32"/>
      <c r="J376" s="27"/>
      <c r="K376" s="32"/>
      <c r="M376" s="32"/>
      <c r="N376" s="32"/>
      <c r="O376" s="32"/>
    </row>
    <row r="377" spans="1:15" ht="12.75">
      <c r="A377" s="31"/>
      <c r="C377" s="32"/>
      <c r="E377" s="32"/>
      <c r="I377" s="32"/>
      <c r="J377" s="27"/>
      <c r="K377" s="32"/>
      <c r="M377" s="32"/>
      <c r="N377" s="32"/>
      <c r="O377" s="32"/>
    </row>
    <row r="378" spans="1:15" ht="12.75">
      <c r="A378" s="31"/>
      <c r="C378" s="32"/>
      <c r="E378" s="32"/>
      <c r="I378" s="32"/>
      <c r="J378" s="27"/>
      <c r="K378" s="32"/>
      <c r="M378" s="32"/>
      <c r="N378" s="32"/>
      <c r="O378" s="32"/>
    </row>
    <row r="379" spans="1:15" ht="12.75">
      <c r="A379" s="31"/>
      <c r="C379" s="32"/>
      <c r="E379" s="32"/>
      <c r="I379" s="32"/>
      <c r="J379" s="27"/>
      <c r="K379" s="32"/>
      <c r="M379" s="32"/>
      <c r="N379" s="32"/>
      <c r="O379" s="32"/>
    </row>
    <row r="380" spans="1:15" ht="12.75">
      <c r="A380" s="31"/>
      <c r="C380" s="32"/>
      <c r="E380" s="32"/>
      <c r="I380" s="32"/>
      <c r="J380" s="27"/>
      <c r="K380" s="32"/>
      <c r="M380" s="32"/>
      <c r="N380" s="32"/>
      <c r="O380" s="32"/>
    </row>
    <row r="381" spans="1:15" ht="12.75">
      <c r="A381" s="31"/>
      <c r="C381" s="32"/>
      <c r="E381" s="32"/>
      <c r="I381" s="32"/>
      <c r="J381" s="27"/>
      <c r="K381" s="32"/>
      <c r="M381" s="32"/>
      <c r="N381" s="32"/>
      <c r="O381" s="32"/>
    </row>
    <row r="382" spans="1:15" ht="12.75">
      <c r="A382" s="31"/>
      <c r="C382" s="32"/>
      <c r="E382" s="32"/>
      <c r="I382" s="32"/>
      <c r="J382" s="27"/>
      <c r="K382" s="32"/>
      <c r="M382" s="32"/>
      <c r="N382" s="32"/>
      <c r="O382" s="32"/>
    </row>
    <row r="383" spans="1:15" ht="12.75">
      <c r="A383" s="31"/>
      <c r="C383" s="32"/>
      <c r="E383" s="32"/>
      <c r="I383" s="32"/>
      <c r="J383" s="27"/>
      <c r="K383" s="32"/>
      <c r="M383" s="32"/>
      <c r="N383" s="32"/>
      <c r="O383" s="32"/>
    </row>
    <row r="384" spans="1:15" ht="12.75">
      <c r="A384" s="31"/>
      <c r="C384" s="32"/>
      <c r="E384" s="32"/>
      <c r="I384" s="32"/>
      <c r="J384" s="27"/>
      <c r="K384" s="32"/>
      <c r="M384" s="32"/>
      <c r="N384" s="32"/>
      <c r="O384" s="32"/>
    </row>
    <row r="385" spans="1:15" ht="12.75">
      <c r="A385" s="31"/>
      <c r="C385" s="32"/>
      <c r="E385" s="32"/>
      <c r="I385" s="32"/>
      <c r="J385" s="27"/>
      <c r="K385" s="32"/>
      <c r="M385" s="32"/>
      <c r="N385" s="32"/>
      <c r="O385" s="32"/>
    </row>
    <row r="386" spans="1:15" ht="12.75">
      <c r="A386" s="31"/>
      <c r="C386" s="32"/>
      <c r="E386" s="32"/>
      <c r="I386" s="32"/>
      <c r="J386" s="27"/>
      <c r="K386" s="32"/>
      <c r="M386" s="32"/>
      <c r="N386" s="32"/>
      <c r="O386" s="32"/>
    </row>
    <row r="387" spans="1:15" ht="12.75">
      <c r="A387" s="31"/>
      <c r="C387" s="32"/>
      <c r="E387" s="32"/>
      <c r="I387" s="32"/>
      <c r="J387" s="27"/>
      <c r="K387" s="32"/>
      <c r="M387" s="32"/>
      <c r="N387" s="32"/>
      <c r="O387" s="32"/>
    </row>
    <row r="388" spans="1:15" ht="12.75">
      <c r="A388" s="31"/>
      <c r="C388" s="32"/>
      <c r="E388" s="32"/>
      <c r="I388" s="32"/>
      <c r="J388" s="27"/>
      <c r="K388" s="32"/>
      <c r="M388" s="32"/>
      <c r="N388" s="32"/>
      <c r="O388" s="32"/>
    </row>
    <row r="389" spans="1:15" ht="12.75">
      <c r="A389" s="31"/>
      <c r="C389" s="32"/>
      <c r="E389" s="32"/>
      <c r="I389" s="32"/>
      <c r="J389" s="27"/>
      <c r="K389" s="32"/>
      <c r="M389" s="32"/>
      <c r="N389" s="32"/>
      <c r="O389" s="32"/>
    </row>
    <row r="390" spans="1:15" ht="12.75">
      <c r="A390" s="31"/>
      <c r="C390" s="32"/>
      <c r="E390" s="32"/>
      <c r="I390" s="32"/>
      <c r="J390" s="27"/>
      <c r="K390" s="32"/>
      <c r="M390" s="32"/>
      <c r="N390" s="32"/>
      <c r="O390" s="32"/>
    </row>
    <row r="391" spans="1:15" ht="12.75">
      <c r="A391" s="31"/>
      <c r="C391" s="32"/>
      <c r="E391" s="32"/>
      <c r="I391" s="32"/>
      <c r="J391" s="27"/>
      <c r="K391" s="32"/>
      <c r="M391" s="32"/>
      <c r="N391" s="32"/>
      <c r="O391" s="32"/>
    </row>
    <row r="392" spans="1:15" ht="12.75">
      <c r="A392" s="31"/>
      <c r="C392" s="32"/>
      <c r="E392" s="32"/>
      <c r="I392" s="32"/>
      <c r="J392" s="27"/>
      <c r="K392" s="32"/>
      <c r="M392" s="32"/>
      <c r="N392" s="32"/>
      <c r="O392" s="32"/>
    </row>
    <row r="393" spans="1:15" ht="12.75">
      <c r="A393" s="31"/>
      <c r="C393" s="32"/>
      <c r="E393" s="32"/>
      <c r="I393" s="32"/>
      <c r="J393" s="27"/>
      <c r="K393" s="32"/>
      <c r="M393" s="32"/>
      <c r="N393" s="32"/>
      <c r="O393" s="32"/>
    </row>
    <row r="394" spans="1:15" ht="12.75">
      <c r="A394" s="31"/>
      <c r="C394" s="32"/>
      <c r="E394" s="32"/>
      <c r="I394" s="32"/>
      <c r="J394" s="27"/>
      <c r="K394" s="32"/>
      <c r="M394" s="32"/>
      <c r="N394" s="32"/>
      <c r="O394" s="32"/>
    </row>
    <row r="395" spans="1:15" ht="12.75">
      <c r="A395" s="31"/>
      <c r="C395" s="32"/>
      <c r="E395" s="32"/>
      <c r="I395" s="32"/>
      <c r="J395" s="27"/>
      <c r="K395" s="32"/>
      <c r="M395" s="32"/>
      <c r="N395" s="32"/>
      <c r="O395" s="32"/>
    </row>
    <row r="396" spans="1:15" ht="12.75">
      <c r="A396" s="31"/>
      <c r="C396" s="32"/>
      <c r="E396" s="32"/>
      <c r="I396" s="32"/>
      <c r="J396" s="27"/>
      <c r="K396" s="32"/>
      <c r="M396" s="32"/>
      <c r="N396" s="32"/>
      <c r="O396" s="32"/>
    </row>
    <row r="397" spans="1:15" ht="12.75">
      <c r="A397" s="31"/>
      <c r="C397" s="32"/>
      <c r="E397" s="32"/>
      <c r="I397" s="32"/>
      <c r="J397" s="27"/>
      <c r="K397" s="32"/>
      <c r="M397" s="32"/>
      <c r="N397" s="32"/>
      <c r="O397" s="32"/>
    </row>
    <row r="398" spans="1:15" ht="12.75">
      <c r="A398" s="31"/>
      <c r="C398" s="32"/>
      <c r="E398" s="32"/>
      <c r="I398" s="32"/>
      <c r="J398" s="27"/>
      <c r="K398" s="32"/>
      <c r="M398" s="32"/>
      <c r="N398" s="32"/>
      <c r="O398" s="32"/>
    </row>
    <row r="399" spans="1:15" ht="12.75">
      <c r="A399" s="31"/>
      <c r="C399" s="32"/>
      <c r="E399" s="32"/>
      <c r="I399" s="32"/>
      <c r="J399" s="27"/>
      <c r="K399" s="32"/>
      <c r="M399" s="32"/>
      <c r="N399" s="32"/>
      <c r="O399" s="32"/>
    </row>
    <row r="400" spans="1:15" ht="12.75">
      <c r="A400" s="31"/>
      <c r="C400" s="32"/>
      <c r="E400" s="32"/>
      <c r="I400" s="32"/>
      <c r="J400" s="27"/>
      <c r="K400" s="32"/>
      <c r="M400" s="32"/>
      <c r="N400" s="32"/>
      <c r="O400" s="32"/>
    </row>
    <row r="401" spans="1:15" ht="12.75">
      <c r="A401" s="31"/>
      <c r="C401" s="32"/>
      <c r="E401" s="32"/>
      <c r="I401" s="32"/>
      <c r="J401" s="27"/>
      <c r="K401" s="32"/>
      <c r="M401" s="32"/>
      <c r="N401" s="32"/>
      <c r="O401" s="32"/>
    </row>
    <row r="402" spans="1:15" ht="12.75">
      <c r="A402" s="31"/>
      <c r="C402" s="32"/>
      <c r="E402" s="32"/>
      <c r="I402" s="32"/>
      <c r="J402" s="27"/>
      <c r="K402" s="32"/>
      <c r="M402" s="32"/>
      <c r="N402" s="32"/>
      <c r="O402" s="32"/>
    </row>
    <row r="403" spans="1:15" ht="12.75">
      <c r="A403" s="31"/>
      <c r="C403" s="32"/>
      <c r="E403" s="32"/>
      <c r="I403" s="32"/>
      <c r="J403" s="27"/>
      <c r="K403" s="32"/>
      <c r="M403" s="32"/>
      <c r="N403" s="32"/>
      <c r="O403" s="32"/>
    </row>
    <row r="404" spans="1:15" ht="12.75">
      <c r="A404" s="31"/>
      <c r="C404" s="32"/>
      <c r="E404" s="32"/>
      <c r="I404" s="32"/>
      <c r="J404" s="27"/>
      <c r="K404" s="32"/>
      <c r="M404" s="32"/>
      <c r="N404" s="32"/>
      <c r="O404" s="32"/>
    </row>
    <row r="405" spans="1:15" ht="12.75">
      <c r="A405" s="31"/>
      <c r="C405" s="32"/>
      <c r="E405" s="32"/>
      <c r="I405" s="32"/>
      <c r="J405" s="27"/>
      <c r="K405" s="32"/>
      <c r="M405" s="32"/>
      <c r="N405" s="32"/>
      <c r="O405" s="32"/>
    </row>
    <row r="406" spans="1:15" ht="12.75">
      <c r="A406" s="31"/>
      <c r="C406" s="32"/>
      <c r="E406" s="32"/>
      <c r="I406" s="32"/>
      <c r="J406" s="27"/>
      <c r="K406" s="32"/>
      <c r="M406" s="32"/>
      <c r="N406" s="32"/>
      <c r="O406" s="32"/>
    </row>
    <row r="407" spans="1:15" ht="12.75">
      <c r="A407" s="31"/>
      <c r="C407" s="32"/>
      <c r="E407" s="32"/>
      <c r="I407" s="32"/>
      <c r="J407" s="27"/>
      <c r="K407" s="32"/>
      <c r="M407" s="32"/>
      <c r="N407" s="32"/>
      <c r="O407" s="32"/>
    </row>
    <row r="408" spans="1:15" ht="12.75">
      <c r="A408" s="31"/>
      <c r="C408" s="32"/>
      <c r="E408" s="32"/>
      <c r="I408" s="32"/>
      <c r="J408" s="27"/>
      <c r="K408" s="32"/>
      <c r="M408" s="32"/>
      <c r="N408" s="32"/>
      <c r="O408" s="32"/>
    </row>
    <row r="409" spans="1:15" ht="12.75">
      <c r="A409" s="31"/>
      <c r="C409" s="32"/>
      <c r="E409" s="32"/>
      <c r="I409" s="32"/>
      <c r="J409" s="27"/>
      <c r="K409" s="32"/>
      <c r="M409" s="32"/>
      <c r="N409" s="32"/>
      <c r="O409" s="32"/>
    </row>
    <row r="410" spans="1:15" ht="12.75">
      <c r="A410" s="31"/>
      <c r="C410" s="32"/>
      <c r="E410" s="32"/>
      <c r="I410" s="32"/>
      <c r="J410" s="27"/>
      <c r="K410" s="32"/>
      <c r="M410" s="32"/>
      <c r="N410" s="32"/>
      <c r="O410" s="32"/>
    </row>
    <row r="411" spans="1:15" ht="12.75">
      <c r="A411" s="31"/>
      <c r="C411" s="32"/>
      <c r="E411" s="32"/>
      <c r="I411" s="32"/>
      <c r="J411" s="27"/>
      <c r="K411" s="32"/>
      <c r="M411" s="32"/>
      <c r="N411" s="32"/>
      <c r="O411" s="32"/>
    </row>
    <row r="412" spans="1:15" ht="12.75">
      <c r="A412" s="31"/>
      <c r="C412" s="32"/>
      <c r="E412" s="32"/>
      <c r="I412" s="32"/>
      <c r="J412" s="27"/>
      <c r="K412" s="32"/>
      <c r="M412" s="32"/>
      <c r="N412" s="32"/>
      <c r="O412" s="32"/>
    </row>
    <row r="413" spans="1:15" ht="12.75">
      <c r="A413" s="31"/>
      <c r="C413" s="32"/>
      <c r="E413" s="32"/>
      <c r="I413" s="32"/>
      <c r="J413" s="27"/>
      <c r="K413" s="32"/>
      <c r="M413" s="32"/>
      <c r="N413" s="32"/>
      <c r="O413" s="32"/>
    </row>
    <row r="414" spans="1:15" ht="12.75">
      <c r="A414" s="31"/>
      <c r="C414" s="32"/>
      <c r="E414" s="32"/>
      <c r="I414" s="32"/>
      <c r="J414" s="27"/>
      <c r="K414" s="32"/>
      <c r="M414" s="32"/>
      <c r="N414" s="32"/>
      <c r="O414" s="32"/>
    </row>
    <row r="415" spans="1:15" ht="12.75">
      <c r="A415" s="31"/>
      <c r="C415" s="32"/>
      <c r="E415" s="32"/>
      <c r="I415" s="32"/>
      <c r="J415" s="27"/>
      <c r="K415" s="32"/>
      <c r="M415" s="32"/>
      <c r="N415" s="32"/>
      <c r="O415" s="32"/>
    </row>
    <row r="416" spans="1:15" ht="12.75">
      <c r="A416" s="31"/>
      <c r="C416" s="32"/>
      <c r="E416" s="32"/>
      <c r="I416" s="32"/>
      <c r="J416" s="27"/>
      <c r="K416" s="32"/>
      <c r="M416" s="32"/>
      <c r="N416" s="32"/>
      <c r="O416" s="32"/>
    </row>
    <row r="417" spans="1:15" ht="12.75">
      <c r="A417" s="31"/>
      <c r="C417" s="32"/>
      <c r="E417" s="32"/>
      <c r="I417" s="32"/>
      <c r="J417" s="27"/>
      <c r="K417" s="32"/>
      <c r="M417" s="32"/>
      <c r="N417" s="32"/>
      <c r="O417" s="32"/>
    </row>
    <row r="418" spans="1:15" ht="12.75">
      <c r="A418" s="31"/>
      <c r="C418" s="32"/>
      <c r="E418" s="32"/>
      <c r="I418" s="32"/>
      <c r="J418" s="27"/>
      <c r="K418" s="32"/>
      <c r="M418" s="32"/>
      <c r="N418" s="32"/>
      <c r="O418" s="32"/>
    </row>
    <row r="419" spans="1:15" ht="12.75">
      <c r="A419" s="31"/>
      <c r="C419" s="32"/>
      <c r="E419" s="32"/>
      <c r="I419" s="32"/>
      <c r="J419" s="27"/>
      <c r="K419" s="32"/>
      <c r="M419" s="32"/>
      <c r="N419" s="32"/>
      <c r="O419" s="32"/>
    </row>
    <row r="420" spans="1:15" ht="12.75">
      <c r="A420" s="31"/>
      <c r="C420" s="32"/>
      <c r="E420" s="32"/>
      <c r="I420" s="32"/>
      <c r="J420" s="27"/>
      <c r="K420" s="32"/>
      <c r="M420" s="32"/>
      <c r="N420" s="32"/>
      <c r="O420" s="32"/>
    </row>
    <row r="421" spans="1:15" ht="12.75">
      <c r="A421" s="31"/>
      <c r="C421" s="32"/>
      <c r="E421" s="32"/>
      <c r="I421" s="32"/>
      <c r="J421" s="27"/>
      <c r="K421" s="32"/>
      <c r="M421" s="32"/>
      <c r="N421" s="32"/>
      <c r="O421" s="32"/>
    </row>
    <row r="422" spans="1:15" ht="12.75">
      <c r="A422" s="31"/>
      <c r="C422" s="32"/>
      <c r="E422" s="32"/>
      <c r="I422" s="32"/>
      <c r="J422" s="27"/>
      <c r="K422" s="32"/>
      <c r="M422" s="32"/>
      <c r="N422" s="32"/>
      <c r="O422" s="32"/>
    </row>
    <row r="423" spans="1:15" ht="12.75">
      <c r="A423" s="31"/>
      <c r="C423" s="32"/>
      <c r="E423" s="32"/>
      <c r="I423" s="32"/>
      <c r="J423" s="27"/>
      <c r="K423" s="32"/>
      <c r="M423" s="32"/>
      <c r="N423" s="32"/>
      <c r="O423" s="32"/>
    </row>
    <row r="424" spans="1:15" ht="12.75">
      <c r="A424" s="31"/>
      <c r="C424" s="32"/>
      <c r="E424" s="32"/>
      <c r="I424" s="32"/>
      <c r="J424" s="27"/>
      <c r="K424" s="32"/>
      <c r="M424" s="32"/>
      <c r="N424" s="32"/>
      <c r="O424" s="32"/>
    </row>
    <row r="425" spans="1:15" ht="12.75">
      <c r="A425" s="31"/>
      <c r="C425" s="32"/>
      <c r="E425" s="32"/>
      <c r="I425" s="32"/>
      <c r="J425" s="27"/>
      <c r="K425" s="32"/>
      <c r="M425" s="32"/>
      <c r="N425" s="32"/>
      <c r="O425" s="32"/>
    </row>
    <row r="426" spans="1:15" ht="12.75">
      <c r="A426" s="31"/>
      <c r="C426" s="32"/>
      <c r="E426" s="32"/>
      <c r="I426" s="32"/>
      <c r="J426" s="27"/>
      <c r="K426" s="32"/>
      <c r="M426" s="32"/>
      <c r="N426" s="32"/>
      <c r="O426" s="32"/>
    </row>
    <row r="427" spans="1:15" ht="12.75">
      <c r="A427" s="31"/>
      <c r="C427" s="32"/>
      <c r="E427" s="32"/>
      <c r="I427" s="32"/>
      <c r="J427" s="27"/>
      <c r="K427" s="32"/>
      <c r="M427" s="32"/>
      <c r="N427" s="32"/>
      <c r="O427" s="32"/>
    </row>
    <row r="428" spans="1:15" ht="12.75">
      <c r="A428" s="31"/>
      <c r="C428" s="32"/>
      <c r="E428" s="32"/>
      <c r="I428" s="32"/>
      <c r="J428" s="27"/>
      <c r="K428" s="32"/>
      <c r="M428" s="32"/>
      <c r="N428" s="32"/>
      <c r="O428" s="32"/>
    </row>
    <row r="429" spans="1:15" ht="12.75">
      <c r="A429" s="31"/>
      <c r="C429" s="32"/>
      <c r="E429" s="32"/>
      <c r="I429" s="32"/>
      <c r="J429" s="27"/>
      <c r="K429" s="32"/>
      <c r="M429" s="32"/>
      <c r="N429" s="32"/>
      <c r="O429" s="32"/>
    </row>
    <row r="430" spans="1:15" ht="12.75">
      <c r="A430" s="31"/>
      <c r="C430" s="32"/>
      <c r="E430" s="32"/>
      <c r="I430" s="32"/>
      <c r="J430" s="27"/>
      <c r="K430" s="32"/>
      <c r="M430" s="32"/>
      <c r="N430" s="32"/>
      <c r="O430" s="32"/>
    </row>
    <row r="431" spans="1:15" ht="12.75">
      <c r="A431" s="31"/>
      <c r="C431" s="32"/>
      <c r="E431" s="32"/>
      <c r="I431" s="32"/>
      <c r="J431" s="27"/>
      <c r="K431" s="32"/>
      <c r="M431" s="32"/>
      <c r="N431" s="32"/>
      <c r="O431" s="32"/>
    </row>
    <row r="432" spans="1:15" ht="12.75">
      <c r="A432" s="31"/>
      <c r="C432" s="32"/>
      <c r="E432" s="32"/>
      <c r="I432" s="32"/>
      <c r="J432" s="27"/>
      <c r="K432" s="32"/>
      <c r="M432" s="32"/>
      <c r="N432" s="32"/>
      <c r="O432" s="32"/>
    </row>
    <row r="433" spans="1:15" ht="12.75">
      <c r="A433" s="31"/>
      <c r="C433" s="32"/>
      <c r="E433" s="32"/>
      <c r="I433" s="32"/>
      <c r="J433" s="27"/>
      <c r="K433" s="32"/>
      <c r="M433" s="32"/>
      <c r="N433" s="32"/>
      <c r="O433" s="32"/>
    </row>
    <row r="434" spans="1:15" ht="12.75">
      <c r="A434" s="31"/>
      <c r="C434" s="32"/>
      <c r="E434" s="32"/>
      <c r="I434" s="32"/>
      <c r="J434" s="27"/>
      <c r="K434" s="32"/>
      <c r="M434" s="32"/>
      <c r="N434" s="32"/>
      <c r="O434" s="32"/>
    </row>
    <row r="435" spans="1:15" ht="12.75">
      <c r="A435" s="31"/>
      <c r="C435" s="32"/>
      <c r="E435" s="32"/>
      <c r="I435" s="32"/>
      <c r="J435" s="27"/>
      <c r="K435" s="32"/>
      <c r="M435" s="32"/>
      <c r="N435" s="32"/>
      <c r="O435" s="32"/>
    </row>
    <row r="436" spans="1:15" ht="12.75">
      <c r="A436" s="31"/>
      <c r="C436" s="32"/>
      <c r="E436" s="32"/>
      <c r="I436" s="32"/>
      <c r="J436" s="27"/>
      <c r="K436" s="32"/>
      <c r="M436" s="32"/>
      <c r="N436" s="32"/>
      <c r="O436" s="32"/>
    </row>
    <row r="437" spans="1:15" ht="12.75">
      <c r="A437" s="31"/>
      <c r="C437" s="32"/>
      <c r="E437" s="32"/>
      <c r="I437" s="32"/>
      <c r="J437" s="27"/>
      <c r="K437" s="32"/>
      <c r="M437" s="32"/>
      <c r="N437" s="32"/>
      <c r="O437" s="32"/>
    </row>
    <row r="438" spans="1:15" ht="12.75">
      <c r="A438" s="31"/>
      <c r="C438" s="32"/>
      <c r="E438" s="32"/>
      <c r="I438" s="32"/>
      <c r="J438" s="27"/>
      <c r="K438" s="32"/>
      <c r="M438" s="32"/>
      <c r="N438" s="32"/>
      <c r="O438" s="32"/>
    </row>
    <row r="439" spans="1:15" ht="12.75">
      <c r="A439" s="31"/>
      <c r="C439" s="32"/>
      <c r="E439" s="32"/>
      <c r="I439" s="32"/>
      <c r="J439" s="27"/>
      <c r="K439" s="32"/>
      <c r="M439" s="32"/>
      <c r="N439" s="32"/>
      <c r="O439" s="32"/>
    </row>
    <row r="440" spans="1:15" ht="12.75">
      <c r="A440" s="31"/>
      <c r="C440" s="32"/>
      <c r="E440" s="32"/>
      <c r="I440" s="32"/>
      <c r="J440" s="27"/>
      <c r="K440" s="32"/>
      <c r="M440" s="32"/>
      <c r="N440" s="32"/>
      <c r="O440" s="32"/>
    </row>
    <row r="441" spans="1:15" ht="12.75">
      <c r="A441" s="31"/>
      <c r="C441" s="32"/>
      <c r="E441" s="32"/>
      <c r="I441" s="32"/>
      <c r="J441" s="27"/>
      <c r="K441" s="32"/>
      <c r="M441" s="32"/>
      <c r="N441" s="32"/>
      <c r="O441" s="32"/>
    </row>
    <row r="442" spans="1:15" ht="12.75">
      <c r="A442" s="31"/>
      <c r="C442" s="32"/>
      <c r="E442" s="32"/>
      <c r="I442" s="32"/>
      <c r="J442" s="27"/>
      <c r="K442" s="32"/>
      <c r="M442" s="32"/>
      <c r="N442" s="32"/>
      <c r="O442" s="32"/>
    </row>
    <row r="443" spans="1:15" ht="12.75">
      <c r="A443" s="31"/>
      <c r="C443" s="32"/>
      <c r="E443" s="32"/>
      <c r="I443" s="32"/>
      <c r="J443" s="27"/>
      <c r="K443" s="32"/>
      <c r="M443" s="32"/>
      <c r="N443" s="32"/>
      <c r="O443" s="32"/>
    </row>
    <row r="444" spans="1:15" ht="12.75">
      <c r="A444" s="31"/>
      <c r="C444" s="32"/>
      <c r="E444" s="32"/>
      <c r="I444" s="32"/>
      <c r="J444" s="27"/>
      <c r="K444" s="32"/>
      <c r="M444" s="32"/>
      <c r="N444" s="32"/>
      <c r="O444" s="32"/>
    </row>
    <row r="445" spans="1:15" ht="12.75">
      <c r="A445" s="31"/>
      <c r="C445" s="32"/>
      <c r="E445" s="32"/>
      <c r="I445" s="32"/>
      <c r="J445" s="27"/>
      <c r="K445" s="32"/>
      <c r="M445" s="32"/>
      <c r="N445" s="32"/>
      <c r="O445" s="32"/>
    </row>
    <row r="446" spans="1:15" ht="12.75">
      <c r="A446" s="31"/>
      <c r="C446" s="32"/>
      <c r="E446" s="32"/>
      <c r="I446" s="32"/>
      <c r="J446" s="27"/>
      <c r="K446" s="32"/>
      <c r="M446" s="32"/>
      <c r="N446" s="32"/>
      <c r="O446" s="32"/>
    </row>
    <row r="447" spans="1:15" ht="12.75">
      <c r="A447" s="31"/>
      <c r="C447" s="32"/>
      <c r="E447" s="32"/>
      <c r="I447" s="32"/>
      <c r="J447" s="27"/>
      <c r="K447" s="32"/>
      <c r="M447" s="32"/>
      <c r="N447" s="32"/>
      <c r="O447" s="32"/>
    </row>
    <row r="448" spans="1:15" ht="12.75">
      <c r="A448" s="31"/>
      <c r="C448" s="32"/>
      <c r="E448" s="32"/>
      <c r="I448" s="32"/>
      <c r="J448" s="27"/>
      <c r="K448" s="32"/>
      <c r="M448" s="32"/>
      <c r="N448" s="32"/>
      <c r="O448" s="32"/>
    </row>
    <row r="449" spans="1:15" ht="12.75">
      <c r="A449" s="31"/>
      <c r="C449" s="32"/>
      <c r="E449" s="32"/>
      <c r="I449" s="32"/>
      <c r="J449" s="27"/>
      <c r="K449" s="32"/>
      <c r="M449" s="32"/>
      <c r="N449" s="32"/>
      <c r="O449" s="32"/>
    </row>
    <row r="450" spans="1:15" ht="12.75">
      <c r="A450" s="31"/>
      <c r="C450" s="32"/>
      <c r="E450" s="32"/>
      <c r="I450" s="32"/>
      <c r="J450" s="27"/>
      <c r="K450" s="32"/>
      <c r="M450" s="32"/>
      <c r="N450" s="32"/>
      <c r="O450" s="32"/>
    </row>
    <row r="451" spans="1:15" ht="12.75">
      <c r="A451" s="31"/>
      <c r="C451" s="32"/>
      <c r="E451" s="32"/>
      <c r="I451" s="32"/>
      <c r="J451" s="27"/>
      <c r="K451" s="32"/>
      <c r="M451" s="32"/>
      <c r="N451" s="32"/>
      <c r="O451" s="32"/>
    </row>
    <row r="452" spans="1:15" ht="12.75">
      <c r="A452" s="31"/>
      <c r="C452" s="32"/>
      <c r="E452" s="32"/>
      <c r="I452" s="32"/>
      <c r="J452" s="27"/>
      <c r="K452" s="32"/>
      <c r="M452" s="32"/>
      <c r="N452" s="32"/>
      <c r="O452" s="32"/>
    </row>
    <row r="453" spans="1:15" ht="12.75">
      <c r="A453" s="31"/>
      <c r="C453" s="32"/>
      <c r="E453" s="32"/>
      <c r="I453" s="32"/>
      <c r="J453" s="27"/>
      <c r="K453" s="32"/>
      <c r="M453" s="32"/>
      <c r="N453" s="32"/>
      <c r="O453" s="32"/>
    </row>
    <row r="454" spans="1:15" ht="12.75">
      <c r="A454" s="31"/>
      <c r="C454" s="32"/>
      <c r="E454" s="32"/>
      <c r="I454" s="32"/>
      <c r="J454" s="27"/>
      <c r="K454" s="32"/>
      <c r="M454" s="32"/>
      <c r="N454" s="32"/>
      <c r="O454" s="32"/>
    </row>
    <row r="455" spans="1:15" ht="12.75">
      <c r="A455" s="31"/>
      <c r="C455" s="32"/>
      <c r="E455" s="32"/>
      <c r="I455" s="32"/>
      <c r="J455" s="27"/>
      <c r="K455" s="32"/>
      <c r="M455" s="32"/>
      <c r="N455" s="32"/>
      <c r="O455" s="32"/>
    </row>
    <row r="456" spans="1:15" ht="12.75">
      <c r="A456" s="31"/>
      <c r="C456" s="32"/>
      <c r="E456" s="32"/>
      <c r="I456" s="32"/>
      <c r="J456" s="27"/>
      <c r="K456" s="32"/>
      <c r="M456" s="32"/>
      <c r="N456" s="32"/>
      <c r="O456" s="32"/>
    </row>
    <row r="457" spans="1:15" ht="12.75">
      <c r="A457" s="31"/>
      <c r="C457" s="32"/>
      <c r="E457" s="32"/>
      <c r="I457" s="32"/>
      <c r="J457" s="27"/>
      <c r="K457" s="32"/>
      <c r="M457" s="32"/>
      <c r="N457" s="32"/>
      <c r="O457" s="32"/>
    </row>
    <row r="458" spans="1:15" ht="12.75">
      <c r="A458" s="31"/>
      <c r="C458" s="32"/>
      <c r="E458" s="32"/>
      <c r="I458" s="32"/>
      <c r="J458" s="27"/>
      <c r="K458" s="32"/>
      <c r="M458" s="32"/>
      <c r="N458" s="32"/>
      <c r="O458" s="32"/>
    </row>
    <row r="459" spans="1:15" ht="12.75">
      <c r="A459" s="31"/>
      <c r="C459" s="32"/>
      <c r="E459" s="32"/>
      <c r="I459" s="32"/>
      <c r="J459" s="27"/>
      <c r="K459" s="32"/>
      <c r="M459" s="32"/>
      <c r="N459" s="32"/>
      <c r="O459" s="32"/>
    </row>
    <row r="460" spans="1:15" ht="12.75">
      <c r="A460" s="31"/>
      <c r="C460" s="32"/>
      <c r="E460" s="32"/>
      <c r="I460" s="32"/>
      <c r="J460" s="27"/>
      <c r="K460" s="32"/>
      <c r="M460" s="32"/>
      <c r="N460" s="32"/>
      <c r="O460" s="32"/>
    </row>
    <row r="461" spans="1:15" ht="12.75">
      <c r="A461" s="31"/>
      <c r="C461" s="32"/>
      <c r="E461" s="32"/>
      <c r="I461" s="32"/>
      <c r="J461" s="27"/>
      <c r="K461" s="32"/>
      <c r="M461" s="32"/>
      <c r="N461" s="32"/>
      <c r="O461" s="32"/>
    </row>
    <row r="462" spans="1:15" ht="12.75">
      <c r="A462" s="31"/>
      <c r="C462" s="32"/>
      <c r="E462" s="32"/>
      <c r="I462" s="32"/>
      <c r="J462" s="27"/>
      <c r="K462" s="32"/>
      <c r="M462" s="32"/>
      <c r="N462" s="32"/>
      <c r="O462" s="32"/>
    </row>
    <row r="463" spans="1:15" ht="12.75">
      <c r="A463" s="31"/>
      <c r="C463" s="32"/>
      <c r="E463" s="32"/>
      <c r="I463" s="32"/>
      <c r="J463" s="27"/>
      <c r="K463" s="32"/>
      <c r="M463" s="32"/>
      <c r="N463" s="32"/>
      <c r="O463" s="32"/>
    </row>
    <row r="464" spans="1:15" ht="12.75">
      <c r="A464" s="31"/>
      <c r="C464" s="32"/>
      <c r="E464" s="32"/>
      <c r="I464" s="32"/>
      <c r="J464" s="27"/>
      <c r="K464" s="32"/>
      <c r="M464" s="32"/>
      <c r="N464" s="32"/>
      <c r="O464" s="32"/>
    </row>
    <row r="465" spans="1:15" ht="12.75">
      <c r="A465" s="31"/>
      <c r="C465" s="32"/>
      <c r="E465" s="32"/>
      <c r="I465" s="32"/>
      <c r="J465" s="27"/>
      <c r="K465" s="32"/>
      <c r="M465" s="32"/>
      <c r="N465" s="32"/>
      <c r="O465" s="32"/>
    </row>
    <row r="466" spans="1:15" ht="12.75">
      <c r="A466" s="31"/>
      <c r="C466" s="32"/>
      <c r="E466" s="32"/>
      <c r="I466" s="32"/>
      <c r="J466" s="27"/>
      <c r="K466" s="32"/>
      <c r="M466" s="32"/>
      <c r="N466" s="32"/>
      <c r="O466" s="32"/>
    </row>
    <row r="467" spans="1:15" ht="12.75">
      <c r="A467" s="31"/>
      <c r="C467" s="32"/>
      <c r="E467" s="32"/>
      <c r="I467" s="32"/>
      <c r="J467" s="27"/>
      <c r="K467" s="32"/>
      <c r="M467" s="32"/>
      <c r="N467" s="32"/>
      <c r="O467" s="32"/>
    </row>
    <row r="468" spans="1:15" ht="12.75">
      <c r="A468" s="31"/>
      <c r="C468" s="32"/>
      <c r="E468" s="32"/>
      <c r="I468" s="32"/>
      <c r="J468" s="27"/>
      <c r="K468" s="32"/>
      <c r="M468" s="32"/>
      <c r="N468" s="32"/>
      <c r="O468" s="32"/>
    </row>
    <row r="469" spans="1:15" ht="12.75">
      <c r="A469" s="31"/>
      <c r="C469" s="32"/>
      <c r="E469" s="32"/>
      <c r="I469" s="32"/>
      <c r="J469" s="27"/>
      <c r="K469" s="32"/>
      <c r="M469" s="32"/>
      <c r="N469" s="32"/>
      <c r="O469" s="32"/>
    </row>
    <row r="470" spans="1:15" ht="12.75">
      <c r="A470" s="31"/>
      <c r="C470" s="32"/>
      <c r="E470" s="32"/>
      <c r="I470" s="32"/>
      <c r="J470" s="27"/>
      <c r="K470" s="32"/>
      <c r="M470" s="32"/>
      <c r="N470" s="32"/>
      <c r="O470" s="32"/>
    </row>
    <row r="471" spans="1:15" ht="12.75">
      <c r="A471" s="31"/>
      <c r="C471" s="32"/>
      <c r="E471" s="32"/>
      <c r="I471" s="32"/>
      <c r="J471" s="27"/>
      <c r="K471" s="32"/>
      <c r="M471" s="32"/>
      <c r="N471" s="32"/>
      <c r="O471" s="32"/>
    </row>
    <row r="472" spans="1:15" ht="12.75">
      <c r="A472" s="31"/>
      <c r="C472" s="32"/>
      <c r="E472" s="32"/>
      <c r="I472" s="32"/>
      <c r="J472" s="27"/>
      <c r="K472" s="32"/>
      <c r="M472" s="32"/>
      <c r="N472" s="32"/>
      <c r="O472" s="32"/>
    </row>
    <row r="473" spans="1:15" ht="12.75">
      <c r="A473" s="31"/>
      <c r="C473" s="32"/>
      <c r="E473" s="32"/>
      <c r="I473" s="32"/>
      <c r="J473" s="27"/>
      <c r="K473" s="32"/>
      <c r="M473" s="32"/>
      <c r="N473" s="32"/>
      <c r="O473" s="32"/>
    </row>
    <row r="474" spans="1:15" ht="12.75">
      <c r="A474" s="31"/>
      <c r="C474" s="32"/>
      <c r="E474" s="32"/>
      <c r="I474" s="32"/>
      <c r="J474" s="27"/>
      <c r="K474" s="32"/>
      <c r="M474" s="32"/>
      <c r="N474" s="32"/>
      <c r="O474" s="32"/>
    </row>
    <row r="475" spans="1:15" ht="12.75">
      <c r="A475" s="31"/>
      <c r="C475" s="32"/>
      <c r="E475" s="32"/>
      <c r="I475" s="32"/>
      <c r="J475" s="27"/>
      <c r="K475" s="32"/>
      <c r="M475" s="32"/>
      <c r="N475" s="32"/>
      <c r="O475" s="32"/>
    </row>
    <row r="476" spans="1:15" ht="12.75">
      <c r="A476" s="31"/>
      <c r="C476" s="32"/>
      <c r="E476" s="32"/>
      <c r="I476" s="32"/>
      <c r="J476" s="27"/>
      <c r="K476" s="32"/>
      <c r="M476" s="32"/>
      <c r="N476" s="32"/>
      <c r="O476" s="32"/>
    </row>
    <row r="477" spans="1:15" ht="12.75">
      <c r="A477" s="31"/>
      <c r="C477" s="32"/>
      <c r="E477" s="32"/>
      <c r="I477" s="32"/>
      <c r="J477" s="27"/>
      <c r="K477" s="32"/>
      <c r="M477" s="32"/>
      <c r="N477" s="32"/>
      <c r="O477" s="32"/>
    </row>
    <row r="478" spans="1:15" ht="12.75">
      <c r="A478" s="31"/>
      <c r="C478" s="32"/>
      <c r="E478" s="32"/>
      <c r="I478" s="32"/>
      <c r="J478" s="27"/>
      <c r="K478" s="32"/>
      <c r="M478" s="32"/>
      <c r="N478" s="32"/>
      <c r="O478" s="32"/>
    </row>
    <row r="479" spans="1:15" ht="12.75">
      <c r="A479" s="31"/>
      <c r="C479" s="32"/>
      <c r="E479" s="32"/>
      <c r="I479" s="32"/>
      <c r="J479" s="27"/>
      <c r="K479" s="32"/>
      <c r="M479" s="32"/>
      <c r="N479" s="32"/>
      <c r="O479" s="32"/>
    </row>
    <row r="480" spans="1:15" ht="12.75">
      <c r="A480" s="31"/>
      <c r="C480" s="32"/>
      <c r="E480" s="32"/>
      <c r="I480" s="32"/>
      <c r="J480" s="27"/>
      <c r="K480" s="32"/>
      <c r="M480" s="32"/>
      <c r="N480" s="32"/>
      <c r="O480" s="32"/>
    </row>
    <row r="481" spans="1:15" ht="12.75">
      <c r="A481" s="31"/>
      <c r="C481" s="32"/>
      <c r="E481" s="32"/>
      <c r="I481" s="32"/>
      <c r="J481" s="27"/>
      <c r="K481" s="32"/>
      <c r="M481" s="32"/>
      <c r="N481" s="32"/>
      <c r="O481" s="32"/>
    </row>
    <row r="482" spans="1:15" ht="12.75">
      <c r="A482" s="31"/>
      <c r="C482" s="32"/>
      <c r="E482" s="32"/>
      <c r="I482" s="32"/>
      <c r="J482" s="27"/>
      <c r="K482" s="32"/>
      <c r="M482" s="32"/>
      <c r="N482" s="32"/>
      <c r="O482" s="32"/>
    </row>
    <row r="483" spans="1:15" ht="12.75">
      <c r="A483" s="31"/>
      <c r="C483" s="32"/>
      <c r="E483" s="32"/>
      <c r="I483" s="32"/>
      <c r="J483" s="27"/>
      <c r="K483" s="32"/>
      <c r="M483" s="32"/>
      <c r="N483" s="32"/>
      <c r="O483" s="32"/>
    </row>
    <row r="484" spans="1:15" ht="12.75">
      <c r="A484" s="31"/>
      <c r="C484" s="32"/>
      <c r="E484" s="32"/>
      <c r="I484" s="32"/>
      <c r="J484" s="27"/>
      <c r="K484" s="32"/>
      <c r="M484" s="32"/>
      <c r="N484" s="32"/>
      <c r="O484" s="32"/>
    </row>
    <row r="485" spans="1:15" ht="12.75">
      <c r="A485" s="31"/>
      <c r="C485" s="32"/>
      <c r="E485" s="32"/>
      <c r="I485" s="32"/>
      <c r="J485" s="27"/>
      <c r="K485" s="32"/>
      <c r="M485" s="32"/>
      <c r="N485" s="32"/>
      <c r="O485" s="32"/>
    </row>
    <row r="486" spans="1:15" ht="12.75">
      <c r="A486" s="31"/>
      <c r="C486" s="32"/>
      <c r="E486" s="32"/>
      <c r="I486" s="32"/>
      <c r="J486" s="27"/>
      <c r="K486" s="32"/>
      <c r="M486" s="32"/>
      <c r="N486" s="32"/>
      <c r="O486" s="32"/>
    </row>
    <row r="487" spans="1:15" ht="12.75">
      <c r="A487" s="31"/>
      <c r="C487" s="32"/>
      <c r="E487" s="32"/>
      <c r="I487" s="32"/>
      <c r="J487" s="27"/>
      <c r="K487" s="32"/>
      <c r="M487" s="32"/>
      <c r="N487" s="32"/>
      <c r="O487" s="32"/>
    </row>
    <row r="488" spans="1:15" ht="12.75">
      <c r="A488" s="31"/>
      <c r="C488" s="32"/>
      <c r="E488" s="32"/>
      <c r="I488" s="32"/>
      <c r="J488" s="27"/>
      <c r="K488" s="32"/>
      <c r="M488" s="32"/>
      <c r="N488" s="32"/>
      <c r="O488" s="32"/>
    </row>
    <row r="489" spans="1:15" ht="12.75">
      <c r="A489" s="31"/>
      <c r="C489" s="32"/>
      <c r="E489" s="32"/>
      <c r="I489" s="32"/>
      <c r="J489" s="27"/>
      <c r="K489" s="32"/>
      <c r="M489" s="32"/>
      <c r="N489" s="32"/>
      <c r="O489" s="32"/>
    </row>
    <row r="490" spans="1:15" ht="12.75">
      <c r="A490" s="31"/>
      <c r="C490" s="32"/>
      <c r="E490" s="32"/>
      <c r="I490" s="32"/>
      <c r="J490" s="27"/>
      <c r="K490" s="32"/>
      <c r="M490" s="32"/>
      <c r="N490" s="32"/>
      <c r="O490" s="32"/>
    </row>
    <row r="491" spans="1:15" ht="12.75">
      <c r="A491" s="31"/>
      <c r="C491" s="32"/>
      <c r="E491" s="32"/>
      <c r="I491" s="32"/>
      <c r="J491" s="27"/>
      <c r="K491" s="32"/>
      <c r="M491" s="32"/>
      <c r="N491" s="32"/>
      <c r="O491" s="32"/>
    </row>
    <row r="492" spans="1:15" ht="12.75">
      <c r="A492" s="31"/>
      <c r="C492" s="32"/>
      <c r="E492" s="32"/>
      <c r="I492" s="32"/>
      <c r="J492" s="27"/>
      <c r="K492" s="32"/>
      <c r="M492" s="32"/>
      <c r="N492" s="32"/>
      <c r="O492" s="32"/>
    </row>
    <row r="493" spans="1:15" ht="12.75">
      <c r="A493" s="31"/>
      <c r="C493" s="32"/>
      <c r="E493" s="32"/>
      <c r="I493" s="32"/>
      <c r="J493" s="27"/>
      <c r="K493" s="32"/>
      <c r="M493" s="32"/>
      <c r="N493" s="32"/>
      <c r="O493" s="32"/>
    </row>
    <row r="494" spans="1:15" ht="12.75">
      <c r="A494" s="31"/>
      <c r="C494" s="32"/>
      <c r="E494" s="32"/>
      <c r="I494" s="32"/>
      <c r="J494" s="27"/>
      <c r="K494" s="32"/>
      <c r="M494" s="32"/>
      <c r="N494" s="32"/>
      <c r="O494" s="32"/>
    </row>
    <row r="495" spans="1:15" ht="12.75">
      <c r="A495" s="31"/>
      <c r="C495" s="32"/>
      <c r="E495" s="32"/>
      <c r="I495" s="32"/>
      <c r="J495" s="27"/>
      <c r="K495" s="32"/>
      <c r="M495" s="32"/>
      <c r="N495" s="32"/>
      <c r="O495" s="32"/>
    </row>
    <row r="496" spans="1:15" ht="12.75">
      <c r="A496" s="31"/>
      <c r="C496" s="32"/>
      <c r="E496" s="32"/>
      <c r="I496" s="32"/>
      <c r="J496" s="27"/>
      <c r="K496" s="32"/>
      <c r="M496" s="32"/>
      <c r="N496" s="32"/>
      <c r="O496" s="32"/>
    </row>
    <row r="497" spans="1:15" ht="12.75">
      <c r="A497" s="31"/>
      <c r="C497" s="32"/>
      <c r="E497" s="32"/>
      <c r="I497" s="32"/>
      <c r="J497" s="27"/>
      <c r="K497" s="32"/>
      <c r="M497" s="32"/>
      <c r="N497" s="32"/>
      <c r="O497" s="32"/>
    </row>
    <row r="498" spans="1:15" ht="12.75">
      <c r="A498" s="31"/>
      <c r="C498" s="32"/>
      <c r="E498" s="32"/>
      <c r="I498" s="32"/>
      <c r="J498" s="27"/>
      <c r="K498" s="32"/>
      <c r="M498" s="32"/>
      <c r="N498" s="32"/>
      <c r="O498" s="32"/>
    </row>
    <row r="499" spans="1:15" ht="12.75">
      <c r="A499" s="31"/>
      <c r="C499" s="32"/>
      <c r="E499" s="32"/>
      <c r="I499" s="32"/>
      <c r="J499" s="27"/>
      <c r="K499" s="32"/>
      <c r="M499" s="32"/>
      <c r="N499" s="32"/>
      <c r="O499" s="32"/>
    </row>
    <row r="500" spans="1:15" ht="12.75">
      <c r="A500" s="31"/>
      <c r="C500" s="32"/>
      <c r="E500" s="32"/>
      <c r="I500" s="32"/>
      <c r="J500" s="27"/>
      <c r="K500" s="32"/>
      <c r="M500" s="32"/>
      <c r="N500" s="32"/>
      <c r="O500" s="32"/>
    </row>
    <row r="501" spans="1:15" ht="12.75">
      <c r="A501" s="31"/>
      <c r="C501" s="32"/>
      <c r="E501" s="32"/>
      <c r="I501" s="32"/>
      <c r="J501" s="27"/>
      <c r="K501" s="32"/>
      <c r="M501" s="32"/>
      <c r="N501" s="32"/>
      <c r="O501" s="32"/>
    </row>
    <row r="502" spans="1:15" ht="12.75">
      <c r="A502" s="31"/>
      <c r="C502" s="32"/>
      <c r="E502" s="32"/>
      <c r="I502" s="32"/>
      <c r="J502" s="27"/>
      <c r="K502" s="32"/>
      <c r="M502" s="32"/>
      <c r="N502" s="32"/>
      <c r="O502" s="32"/>
    </row>
    <row r="503" spans="1:15" ht="12.75">
      <c r="A503" s="31"/>
      <c r="C503" s="32"/>
      <c r="E503" s="32"/>
      <c r="I503" s="32"/>
      <c r="J503" s="27"/>
      <c r="K503" s="32"/>
      <c r="M503" s="32"/>
      <c r="N503" s="32"/>
      <c r="O503" s="32"/>
    </row>
    <row r="504" spans="1:15" ht="12.75">
      <c r="A504" s="31"/>
      <c r="C504" s="32"/>
      <c r="E504" s="32"/>
      <c r="I504" s="32"/>
      <c r="J504" s="27"/>
      <c r="K504" s="32"/>
      <c r="M504" s="32"/>
      <c r="N504" s="32"/>
      <c r="O504" s="32"/>
    </row>
    <row r="505" spans="1:15" ht="12.75">
      <c r="A505" s="31"/>
      <c r="C505" s="32"/>
      <c r="E505" s="32"/>
      <c r="I505" s="32"/>
      <c r="J505" s="27"/>
      <c r="K505" s="32"/>
      <c r="M505" s="32"/>
      <c r="N505" s="32"/>
      <c r="O505" s="32"/>
    </row>
    <row r="506" spans="1:15" ht="12.75">
      <c r="A506" s="31"/>
      <c r="C506" s="32"/>
      <c r="E506" s="32"/>
      <c r="I506" s="32"/>
      <c r="J506" s="27"/>
      <c r="K506" s="32"/>
      <c r="M506" s="32"/>
      <c r="N506" s="32"/>
      <c r="O506" s="32"/>
    </row>
    <row r="507" spans="1:15" ht="12.75">
      <c r="A507" s="31"/>
      <c r="C507" s="32"/>
      <c r="E507" s="32"/>
      <c r="I507" s="32"/>
      <c r="J507" s="27"/>
      <c r="K507" s="32"/>
      <c r="M507" s="32"/>
      <c r="N507" s="32"/>
      <c r="O507" s="32"/>
    </row>
    <row r="508" spans="1:15" ht="12.75">
      <c r="A508" s="31"/>
      <c r="C508" s="32"/>
      <c r="E508" s="32"/>
      <c r="I508" s="32"/>
      <c r="J508" s="27"/>
      <c r="K508" s="32"/>
      <c r="M508" s="32"/>
      <c r="N508" s="32"/>
      <c r="O508" s="32"/>
    </row>
    <row r="509" spans="1:15" ht="12.75">
      <c r="A509" s="31"/>
      <c r="C509" s="32"/>
      <c r="E509" s="32"/>
      <c r="I509" s="32"/>
      <c r="J509" s="27"/>
      <c r="K509" s="32"/>
      <c r="M509" s="32"/>
      <c r="N509" s="32"/>
      <c r="O509" s="32"/>
    </row>
    <row r="510" spans="1:15" ht="12.75">
      <c r="A510" s="31"/>
      <c r="C510" s="32"/>
      <c r="E510" s="32"/>
      <c r="I510" s="32"/>
      <c r="J510" s="27"/>
      <c r="K510" s="32"/>
      <c r="M510" s="32"/>
      <c r="N510" s="32"/>
      <c r="O510" s="32"/>
    </row>
    <row r="511" spans="1:15" ht="12.75">
      <c r="A511" s="31"/>
      <c r="C511" s="32"/>
      <c r="E511" s="32"/>
      <c r="I511" s="32"/>
      <c r="J511" s="27"/>
      <c r="K511" s="32"/>
      <c r="M511" s="32"/>
      <c r="N511" s="32"/>
      <c r="O511" s="32"/>
    </row>
    <row r="512" spans="1:15" ht="12.75">
      <c r="A512" s="31"/>
      <c r="C512" s="32"/>
      <c r="E512" s="32"/>
      <c r="I512" s="32"/>
      <c r="J512" s="27"/>
      <c r="K512" s="32"/>
      <c r="M512" s="32"/>
      <c r="N512" s="32"/>
      <c r="O512" s="32"/>
    </row>
    <row r="513" spans="1:15" ht="12.75">
      <c r="A513" s="31"/>
      <c r="C513" s="32"/>
      <c r="E513" s="32"/>
      <c r="I513" s="32"/>
      <c r="J513" s="27"/>
      <c r="K513" s="32"/>
      <c r="M513" s="32"/>
      <c r="N513" s="32"/>
      <c r="O513" s="32"/>
    </row>
    <row r="514" spans="1:15" ht="12.75">
      <c r="A514" s="31"/>
      <c r="C514" s="32"/>
      <c r="E514" s="32"/>
      <c r="I514" s="32"/>
      <c r="J514" s="27"/>
      <c r="K514" s="32"/>
      <c r="M514" s="32"/>
      <c r="N514" s="32"/>
      <c r="O514" s="32"/>
    </row>
    <row r="515" spans="1:15" ht="12.75">
      <c r="A515" s="31"/>
      <c r="C515" s="32"/>
      <c r="E515" s="32"/>
      <c r="I515" s="32"/>
      <c r="J515" s="27"/>
      <c r="K515" s="32"/>
      <c r="M515" s="32"/>
      <c r="N515" s="32"/>
      <c r="O515" s="32"/>
    </row>
    <row r="516" spans="1:15" ht="12.75">
      <c r="A516" s="31"/>
      <c r="C516" s="32"/>
      <c r="E516" s="32"/>
      <c r="I516" s="32"/>
      <c r="J516" s="27"/>
      <c r="K516" s="32"/>
      <c r="M516" s="32"/>
      <c r="N516" s="32"/>
      <c r="O516" s="32"/>
    </row>
    <row r="517" spans="1:15" ht="12.75">
      <c r="A517" s="31"/>
      <c r="C517" s="32"/>
      <c r="E517" s="32"/>
      <c r="I517" s="32"/>
      <c r="J517" s="27"/>
      <c r="K517" s="32"/>
      <c r="M517" s="32"/>
      <c r="N517" s="32"/>
      <c r="O517" s="32"/>
    </row>
    <row r="518" spans="1:15" ht="12.75">
      <c r="A518" s="31"/>
      <c r="C518" s="32"/>
      <c r="E518" s="32"/>
      <c r="I518" s="32"/>
      <c r="J518" s="27"/>
      <c r="K518" s="32"/>
      <c r="M518" s="32"/>
      <c r="N518" s="32"/>
      <c r="O518" s="32"/>
    </row>
    <row r="519" spans="1:15" ht="12.75">
      <c r="A519" s="31"/>
      <c r="C519" s="32"/>
      <c r="E519" s="32"/>
      <c r="I519" s="32"/>
      <c r="J519" s="27"/>
      <c r="K519" s="32"/>
      <c r="M519" s="32"/>
      <c r="N519" s="32"/>
      <c r="O519" s="32"/>
    </row>
    <row r="520" spans="1:15" ht="12.75">
      <c r="A520" s="31"/>
      <c r="C520" s="32"/>
      <c r="E520" s="32"/>
      <c r="I520" s="32"/>
      <c r="J520" s="27"/>
      <c r="K520" s="32"/>
      <c r="M520" s="32"/>
      <c r="N520" s="32"/>
      <c r="O520" s="32"/>
    </row>
    <row r="521" spans="1:15" ht="12.75">
      <c r="A521" s="31"/>
      <c r="C521" s="32"/>
      <c r="E521" s="32"/>
      <c r="I521" s="32"/>
      <c r="J521" s="27"/>
      <c r="K521" s="32"/>
      <c r="M521" s="32"/>
      <c r="N521" s="32"/>
      <c r="O521" s="32"/>
    </row>
    <row r="522" spans="1:15" ht="12.75">
      <c r="A522" s="31"/>
      <c r="C522" s="32"/>
      <c r="E522" s="32"/>
      <c r="I522" s="32"/>
      <c r="J522" s="27"/>
      <c r="K522" s="32"/>
      <c r="M522" s="32"/>
      <c r="N522" s="32"/>
      <c r="O522" s="32"/>
    </row>
    <row r="523" spans="1:15" ht="12.75">
      <c r="A523" s="31"/>
      <c r="C523" s="32"/>
      <c r="E523" s="32"/>
      <c r="I523" s="32"/>
      <c r="J523" s="27"/>
      <c r="K523" s="32"/>
      <c r="M523" s="32"/>
      <c r="N523" s="32"/>
      <c r="O523" s="32"/>
    </row>
    <row r="524" spans="1:15" ht="12.75">
      <c r="A524" s="31"/>
      <c r="C524" s="32"/>
      <c r="E524" s="32"/>
      <c r="I524" s="32"/>
      <c r="J524" s="27"/>
      <c r="K524" s="32"/>
      <c r="M524" s="32"/>
      <c r="N524" s="32"/>
      <c r="O524" s="32"/>
    </row>
    <row r="525" spans="1:15" ht="12.75">
      <c r="A525" s="31"/>
      <c r="C525" s="32"/>
      <c r="E525" s="32"/>
      <c r="I525" s="32"/>
      <c r="J525" s="27"/>
      <c r="K525" s="32"/>
      <c r="M525" s="32"/>
      <c r="N525" s="32"/>
      <c r="O525" s="32"/>
    </row>
    <row r="526" spans="1:15" ht="12.75">
      <c r="A526" s="31"/>
      <c r="C526" s="32"/>
      <c r="E526" s="32"/>
      <c r="I526" s="32"/>
      <c r="J526" s="27"/>
      <c r="K526" s="32"/>
      <c r="M526" s="32"/>
      <c r="N526" s="32"/>
      <c r="O526" s="32"/>
    </row>
    <row r="527" spans="1:15" ht="12.75">
      <c r="A527" s="31"/>
      <c r="C527" s="32"/>
      <c r="E527" s="32"/>
      <c r="I527" s="32"/>
      <c r="J527" s="27"/>
      <c r="K527" s="32"/>
      <c r="M527" s="32"/>
      <c r="N527" s="32"/>
      <c r="O527" s="32"/>
    </row>
    <row r="528" spans="1:15" ht="12.75">
      <c r="A528" s="31"/>
      <c r="C528" s="32"/>
      <c r="E528" s="32"/>
      <c r="I528" s="32"/>
      <c r="J528" s="27"/>
      <c r="K528" s="32"/>
      <c r="M528" s="32"/>
      <c r="N528" s="32"/>
      <c r="O528" s="32"/>
    </row>
    <row r="529" spans="1:15" ht="12.75">
      <c r="A529" s="31"/>
      <c r="C529" s="32"/>
      <c r="E529" s="32"/>
      <c r="I529" s="32"/>
      <c r="J529" s="27"/>
      <c r="K529" s="32"/>
      <c r="M529" s="32"/>
      <c r="N529" s="32"/>
      <c r="O529" s="32"/>
    </row>
    <row r="530" spans="1:15" ht="12.75">
      <c r="A530" s="31"/>
      <c r="C530" s="32"/>
      <c r="E530" s="32"/>
      <c r="I530" s="32"/>
      <c r="J530" s="27"/>
      <c r="K530" s="32"/>
      <c r="M530" s="32"/>
      <c r="N530" s="32"/>
      <c r="O530" s="32"/>
    </row>
    <row r="531" spans="1:15" ht="12.75">
      <c r="A531" s="31"/>
      <c r="C531" s="32"/>
      <c r="E531" s="32"/>
      <c r="I531" s="32"/>
      <c r="J531" s="27"/>
      <c r="K531" s="32"/>
      <c r="M531" s="32"/>
      <c r="N531" s="32"/>
      <c r="O531" s="32"/>
    </row>
    <row r="532" spans="1:15" ht="12.75">
      <c r="A532" s="31"/>
      <c r="C532" s="32"/>
      <c r="E532" s="32"/>
      <c r="I532" s="32"/>
      <c r="J532" s="27"/>
      <c r="K532" s="32"/>
      <c r="M532" s="32"/>
      <c r="N532" s="32"/>
      <c r="O532" s="32"/>
    </row>
    <row r="533" spans="1:15" ht="12.75">
      <c r="A533" s="31"/>
      <c r="C533" s="32"/>
      <c r="E533" s="32"/>
      <c r="I533" s="32"/>
      <c r="J533" s="27"/>
      <c r="K533" s="32"/>
      <c r="M533" s="32"/>
      <c r="N533" s="32"/>
      <c r="O533" s="32"/>
    </row>
    <row r="534" spans="1:15" ht="12.75">
      <c r="A534" s="31"/>
      <c r="C534" s="32"/>
      <c r="E534" s="32"/>
      <c r="I534" s="32"/>
      <c r="J534" s="27"/>
      <c r="K534" s="32"/>
      <c r="M534" s="32"/>
      <c r="N534" s="32"/>
      <c r="O534" s="32"/>
    </row>
    <row r="535" spans="1:15" ht="12.75">
      <c r="A535" s="31"/>
      <c r="C535" s="32"/>
      <c r="E535" s="32"/>
      <c r="I535" s="32"/>
      <c r="J535" s="27"/>
      <c r="K535" s="32"/>
      <c r="M535" s="32"/>
      <c r="N535" s="32"/>
      <c r="O535" s="32"/>
    </row>
    <row r="536" spans="1:15" ht="12.75">
      <c r="A536" s="31"/>
      <c r="C536" s="32"/>
      <c r="E536" s="32"/>
      <c r="I536" s="32"/>
      <c r="J536" s="27"/>
      <c r="K536" s="32"/>
      <c r="M536" s="32"/>
      <c r="N536" s="32"/>
      <c r="O536" s="32"/>
    </row>
    <row r="537" spans="1:15" ht="12.75">
      <c r="A537" s="31"/>
      <c r="C537" s="32"/>
      <c r="E537" s="32"/>
      <c r="I537" s="32"/>
      <c r="J537" s="27"/>
      <c r="K537" s="32"/>
      <c r="M537" s="32"/>
      <c r="N537" s="32"/>
      <c r="O537" s="32"/>
    </row>
    <row r="538" spans="1:15" ht="12.75">
      <c r="A538" s="31"/>
      <c r="C538" s="32"/>
      <c r="E538" s="32"/>
      <c r="I538" s="32"/>
      <c r="J538" s="27"/>
      <c r="K538" s="32"/>
      <c r="M538" s="32"/>
      <c r="N538" s="32"/>
      <c r="O538" s="32"/>
    </row>
    <row r="539" spans="1:15" ht="12.75">
      <c r="A539" s="31"/>
      <c r="C539" s="32"/>
      <c r="E539" s="32"/>
      <c r="I539" s="32"/>
      <c r="J539" s="27"/>
      <c r="K539" s="32"/>
      <c r="M539" s="32"/>
      <c r="N539" s="32"/>
      <c r="O539" s="32"/>
    </row>
    <row r="540" spans="1:15" ht="12.75">
      <c r="A540" s="31"/>
      <c r="C540" s="32"/>
      <c r="E540" s="32"/>
      <c r="I540" s="32"/>
      <c r="J540" s="27"/>
      <c r="K540" s="32"/>
      <c r="M540" s="32"/>
      <c r="N540" s="32"/>
      <c r="O540" s="32"/>
    </row>
    <row r="541" spans="1:15" ht="12.75">
      <c r="A541" s="31"/>
      <c r="C541" s="32"/>
      <c r="E541" s="32"/>
      <c r="I541" s="32"/>
      <c r="J541" s="27"/>
      <c r="K541" s="32"/>
      <c r="M541" s="32"/>
      <c r="N541" s="32"/>
      <c r="O541" s="32"/>
    </row>
    <row r="542" spans="1:15" ht="12.75">
      <c r="A542" s="31"/>
      <c r="C542" s="32"/>
      <c r="E542" s="32"/>
      <c r="I542" s="32"/>
      <c r="J542" s="27"/>
      <c r="K542" s="32"/>
      <c r="M542" s="32"/>
      <c r="N542" s="32"/>
      <c r="O542" s="32"/>
    </row>
    <row r="543" spans="1:15" ht="12.75">
      <c r="A543" s="31"/>
      <c r="C543" s="32"/>
      <c r="E543" s="32"/>
      <c r="I543" s="32"/>
      <c r="J543" s="27"/>
      <c r="K543" s="32"/>
      <c r="M543" s="32"/>
      <c r="N543" s="32"/>
      <c r="O543" s="32"/>
    </row>
    <row r="544" spans="1:15" ht="12.75">
      <c r="A544" s="31"/>
      <c r="C544" s="32"/>
      <c r="E544" s="32"/>
      <c r="I544" s="32"/>
      <c r="J544" s="27"/>
      <c r="K544" s="32"/>
      <c r="M544" s="32"/>
      <c r="N544" s="32"/>
      <c r="O544" s="32"/>
    </row>
    <row r="545" spans="1:15" ht="12.75">
      <c r="A545" s="31"/>
      <c r="C545" s="32"/>
      <c r="E545" s="32"/>
      <c r="I545" s="32"/>
      <c r="J545" s="27"/>
      <c r="K545" s="32"/>
      <c r="M545" s="32"/>
      <c r="N545" s="32"/>
      <c r="O545" s="32"/>
    </row>
    <row r="546" spans="1:15" ht="12.75">
      <c r="A546" s="31"/>
      <c r="C546" s="32"/>
      <c r="E546" s="32"/>
      <c r="I546" s="32"/>
      <c r="J546" s="27"/>
      <c r="K546" s="32"/>
      <c r="M546" s="32"/>
      <c r="N546" s="32"/>
      <c r="O546" s="32"/>
    </row>
    <row r="547" spans="1:15" ht="12.75">
      <c r="A547" s="31"/>
      <c r="C547" s="32"/>
      <c r="E547" s="32"/>
      <c r="I547" s="32"/>
      <c r="J547" s="27"/>
      <c r="K547" s="32"/>
      <c r="M547" s="32"/>
      <c r="N547" s="32"/>
      <c r="O547" s="32"/>
    </row>
    <row r="548" spans="1:15" ht="12.75">
      <c r="A548" s="31"/>
      <c r="C548" s="32"/>
      <c r="E548" s="32"/>
      <c r="I548" s="32"/>
      <c r="J548" s="27"/>
      <c r="K548" s="32"/>
      <c r="M548" s="32"/>
      <c r="N548" s="32"/>
      <c r="O548" s="32"/>
    </row>
    <row r="549" spans="1:15" ht="12.75">
      <c r="A549" s="31"/>
      <c r="C549" s="32"/>
      <c r="E549" s="32"/>
      <c r="I549" s="32"/>
      <c r="J549" s="27"/>
      <c r="K549" s="32"/>
      <c r="M549" s="32"/>
      <c r="N549" s="32"/>
      <c r="O549" s="32"/>
    </row>
    <row r="550" spans="1:15" ht="12.75">
      <c r="A550" s="31"/>
      <c r="C550" s="32"/>
      <c r="E550" s="32"/>
      <c r="I550" s="32"/>
      <c r="J550" s="27"/>
      <c r="K550" s="32"/>
      <c r="M550" s="32"/>
      <c r="N550" s="32"/>
      <c r="O550" s="32"/>
    </row>
    <row r="551" spans="1:15" ht="12.75">
      <c r="A551" s="31"/>
      <c r="C551" s="32"/>
      <c r="E551" s="32"/>
      <c r="I551" s="32"/>
      <c r="J551" s="27"/>
      <c r="K551" s="32"/>
      <c r="M551" s="32"/>
      <c r="N551" s="32"/>
      <c r="O551" s="32"/>
    </row>
    <row r="552" spans="1:15" ht="12.75">
      <c r="A552" s="31"/>
      <c r="C552" s="32"/>
      <c r="E552" s="32"/>
      <c r="I552" s="32"/>
      <c r="J552" s="27"/>
      <c r="K552" s="32"/>
      <c r="M552" s="32"/>
      <c r="N552" s="32"/>
      <c r="O552" s="32"/>
    </row>
    <row r="553" spans="1:15" ht="12.75">
      <c r="A553" s="31"/>
      <c r="C553" s="32"/>
      <c r="E553" s="32"/>
      <c r="I553" s="32"/>
      <c r="J553" s="27"/>
      <c r="K553" s="32"/>
      <c r="M553" s="32"/>
      <c r="N553" s="32"/>
      <c r="O553" s="32"/>
    </row>
    <row r="554" spans="1:15" ht="12.75">
      <c r="A554" s="31"/>
      <c r="C554" s="32"/>
      <c r="E554" s="32"/>
      <c r="I554" s="32"/>
      <c r="J554" s="27"/>
      <c r="K554" s="32"/>
      <c r="M554" s="32"/>
      <c r="N554" s="32"/>
      <c r="O554" s="32"/>
    </row>
    <row r="555" spans="1:15" ht="12.75">
      <c r="A555" s="31"/>
      <c r="C555" s="32"/>
      <c r="E555" s="32"/>
      <c r="I555" s="32"/>
      <c r="J555" s="27"/>
      <c r="K555" s="32"/>
      <c r="M555" s="32"/>
      <c r="N555" s="32"/>
      <c r="O555" s="32"/>
    </row>
    <row r="556" spans="1:15" ht="12.75">
      <c r="A556" s="31"/>
      <c r="C556" s="32"/>
      <c r="E556" s="32"/>
      <c r="I556" s="32"/>
      <c r="J556" s="27"/>
      <c r="K556" s="32"/>
      <c r="M556" s="32"/>
      <c r="N556" s="32"/>
      <c r="O556" s="32"/>
    </row>
    <row r="557" spans="1:15" ht="12.75">
      <c r="A557" s="31"/>
      <c r="C557" s="32"/>
      <c r="E557" s="32"/>
      <c r="I557" s="32"/>
      <c r="J557" s="27"/>
      <c r="K557" s="32"/>
      <c r="M557" s="32"/>
      <c r="N557" s="32"/>
      <c r="O557" s="32"/>
    </row>
    <row r="558" spans="1:15" ht="12.75">
      <c r="A558" s="31"/>
      <c r="C558" s="32"/>
      <c r="E558" s="32"/>
      <c r="I558" s="32"/>
      <c r="J558" s="27"/>
      <c r="K558" s="32"/>
      <c r="M558" s="32"/>
      <c r="N558" s="32"/>
      <c r="O558" s="32"/>
    </row>
    <row r="559" spans="1:15" ht="12.75">
      <c r="A559" s="31"/>
      <c r="C559" s="32"/>
      <c r="E559" s="32"/>
      <c r="I559" s="32"/>
      <c r="J559" s="27"/>
      <c r="K559" s="32"/>
      <c r="M559" s="32"/>
      <c r="N559" s="32"/>
      <c r="O559" s="32"/>
    </row>
    <row r="560" spans="1:15" ht="12.75">
      <c r="A560" s="31"/>
      <c r="C560" s="32"/>
      <c r="E560" s="32"/>
      <c r="I560" s="32"/>
      <c r="J560" s="27"/>
      <c r="K560" s="32"/>
      <c r="M560" s="32"/>
      <c r="N560" s="32"/>
      <c r="O560" s="32"/>
    </row>
    <row r="561" spans="1:15" ht="12.75">
      <c r="A561" s="31"/>
      <c r="C561" s="32"/>
      <c r="E561" s="32"/>
      <c r="I561" s="32"/>
      <c r="J561" s="27"/>
      <c r="K561" s="32"/>
      <c r="M561" s="32"/>
      <c r="N561" s="32"/>
      <c r="O561" s="32"/>
    </row>
    <row r="562" spans="1:15" ht="12.75">
      <c r="A562" s="31"/>
      <c r="C562" s="32"/>
      <c r="E562" s="32"/>
      <c r="I562" s="32"/>
      <c r="J562" s="27"/>
      <c r="K562" s="32"/>
      <c r="M562" s="32"/>
      <c r="N562" s="32"/>
      <c r="O562" s="32"/>
    </row>
    <row r="563" spans="1:15" ht="12.75">
      <c r="A563" s="31"/>
      <c r="C563" s="32"/>
      <c r="E563" s="32"/>
      <c r="I563" s="32"/>
      <c r="J563" s="27"/>
      <c r="K563" s="32"/>
      <c r="M563" s="32"/>
      <c r="N563" s="32"/>
      <c r="O563" s="32"/>
    </row>
    <row r="564" spans="1:15" ht="12.75">
      <c r="A564" s="31"/>
      <c r="C564" s="32"/>
      <c r="E564" s="32"/>
      <c r="I564" s="32"/>
      <c r="J564" s="27"/>
      <c r="K564" s="32"/>
      <c r="M564" s="32"/>
      <c r="N564" s="32"/>
      <c r="O564" s="32"/>
    </row>
    <row r="565" spans="1:15" ht="12.75">
      <c r="A565" s="31"/>
      <c r="C565" s="32"/>
      <c r="E565" s="32"/>
      <c r="I565" s="32"/>
      <c r="J565" s="27"/>
      <c r="K565" s="32"/>
      <c r="M565" s="32"/>
      <c r="N565" s="32"/>
      <c r="O565" s="32"/>
    </row>
    <row r="566" spans="1:15" ht="12.75">
      <c r="A566" s="31"/>
      <c r="C566" s="32"/>
      <c r="E566" s="32"/>
      <c r="I566" s="32"/>
      <c r="J566" s="27"/>
      <c r="K566" s="32"/>
      <c r="M566" s="32"/>
      <c r="N566" s="32"/>
      <c r="O566" s="32"/>
    </row>
    <row r="567" spans="1:15" ht="12.75">
      <c r="A567" s="31"/>
      <c r="C567" s="32"/>
      <c r="E567" s="32"/>
      <c r="I567" s="32"/>
      <c r="J567" s="27"/>
      <c r="K567" s="32"/>
      <c r="M567" s="32"/>
      <c r="N567" s="32"/>
      <c r="O567" s="32"/>
    </row>
    <row r="568" spans="1:15" ht="12.75">
      <c r="A568" s="31"/>
      <c r="C568" s="32"/>
      <c r="E568" s="32"/>
      <c r="I568" s="32"/>
      <c r="J568" s="27"/>
      <c r="K568" s="32"/>
      <c r="M568" s="32"/>
      <c r="N568" s="32"/>
      <c r="O568" s="32"/>
    </row>
    <row r="569" spans="1:15" ht="12.75">
      <c r="A569" s="31"/>
      <c r="C569" s="32"/>
      <c r="E569" s="32"/>
      <c r="I569" s="32"/>
      <c r="J569" s="27"/>
      <c r="K569" s="32"/>
      <c r="M569" s="32"/>
      <c r="N569" s="32"/>
      <c r="O569" s="32"/>
    </row>
    <row r="570" spans="1:15" ht="12.75">
      <c r="A570" s="31"/>
      <c r="C570" s="32"/>
      <c r="E570" s="32"/>
      <c r="I570" s="32"/>
      <c r="J570" s="27"/>
      <c r="K570" s="32"/>
      <c r="M570" s="32"/>
      <c r="N570" s="32"/>
      <c r="O570" s="32"/>
    </row>
    <row r="571" spans="1:15" ht="12.75">
      <c r="A571" s="31"/>
      <c r="C571" s="32"/>
      <c r="E571" s="32"/>
      <c r="I571" s="32"/>
      <c r="J571" s="27"/>
      <c r="K571" s="32"/>
      <c r="M571" s="32"/>
      <c r="N571" s="32"/>
      <c r="O571" s="32"/>
    </row>
    <row r="572" spans="1:15" ht="12.75">
      <c r="A572" s="31"/>
      <c r="C572" s="32"/>
      <c r="E572" s="32"/>
      <c r="I572" s="32"/>
      <c r="J572" s="27"/>
      <c r="K572" s="32"/>
      <c r="M572" s="32"/>
      <c r="N572" s="32"/>
      <c r="O572" s="32"/>
    </row>
    <row r="573" spans="1:15" ht="12.75">
      <c r="A573" s="31"/>
      <c r="C573" s="32"/>
      <c r="E573" s="32"/>
      <c r="I573" s="32"/>
      <c r="J573" s="27"/>
      <c r="K573" s="32"/>
      <c r="M573" s="32"/>
      <c r="N573" s="32"/>
      <c r="O573" s="32"/>
    </row>
    <row r="574" spans="1:15" ht="12.75">
      <c r="A574" s="31"/>
      <c r="C574" s="32"/>
      <c r="E574" s="32"/>
      <c r="I574" s="32"/>
      <c r="J574" s="27"/>
      <c r="K574" s="32"/>
      <c r="M574" s="32"/>
      <c r="N574" s="32"/>
      <c r="O574" s="32"/>
    </row>
    <row r="575" spans="1:15" ht="12.75">
      <c r="A575" s="31"/>
      <c r="C575" s="32"/>
      <c r="E575" s="32"/>
      <c r="I575" s="32"/>
      <c r="J575" s="27"/>
      <c r="K575" s="32"/>
      <c r="M575" s="32"/>
      <c r="N575" s="32"/>
      <c r="O575" s="32"/>
    </row>
    <row r="576" spans="1:15" ht="12.75">
      <c r="A576" s="31"/>
      <c r="C576" s="32"/>
      <c r="E576" s="32"/>
      <c r="I576" s="32"/>
      <c r="J576" s="27"/>
      <c r="K576" s="32"/>
      <c r="M576" s="32"/>
      <c r="N576" s="32"/>
      <c r="O576" s="32"/>
    </row>
    <row r="577" spans="1:15" ht="12.75">
      <c r="A577" s="31"/>
      <c r="C577" s="32"/>
      <c r="E577" s="32"/>
      <c r="I577" s="32"/>
      <c r="J577" s="27"/>
      <c r="K577" s="32"/>
      <c r="M577" s="32"/>
      <c r="N577" s="32"/>
      <c r="O577" s="32"/>
    </row>
    <row r="578" spans="1:15" ht="12.75">
      <c r="A578" s="31"/>
      <c r="C578" s="32"/>
      <c r="E578" s="32"/>
      <c r="I578" s="32"/>
      <c r="J578" s="27"/>
      <c r="K578" s="32"/>
      <c r="M578" s="32"/>
      <c r="N578" s="32"/>
      <c r="O578" s="32"/>
    </row>
    <row r="579" spans="1:15" ht="12.75">
      <c r="A579" s="31"/>
      <c r="C579" s="32"/>
      <c r="E579" s="32"/>
      <c r="I579" s="32"/>
      <c r="J579" s="27"/>
      <c r="K579" s="32"/>
      <c r="M579" s="32"/>
      <c r="N579" s="32"/>
      <c r="O579" s="32"/>
    </row>
    <row r="580" spans="1:15" ht="12.75">
      <c r="A580" s="31"/>
      <c r="C580" s="32"/>
      <c r="E580" s="32"/>
      <c r="I580" s="32"/>
      <c r="J580" s="27"/>
      <c r="K580" s="32"/>
      <c r="M580" s="32"/>
      <c r="N580" s="32"/>
      <c r="O580" s="32"/>
    </row>
    <row r="581" spans="1:15" ht="12.75">
      <c r="A581" s="31"/>
      <c r="C581" s="32"/>
      <c r="E581" s="32"/>
      <c r="I581" s="32"/>
      <c r="J581" s="27"/>
      <c r="K581" s="32"/>
      <c r="M581" s="32"/>
      <c r="N581" s="32"/>
      <c r="O581" s="32"/>
    </row>
    <row r="582" spans="1:15" ht="12.75">
      <c r="A582" s="31"/>
      <c r="C582" s="32"/>
      <c r="E582" s="32"/>
      <c r="I582" s="32"/>
      <c r="J582" s="27"/>
      <c r="K582" s="32"/>
      <c r="M582" s="32"/>
      <c r="N582" s="32"/>
      <c r="O582" s="32"/>
    </row>
    <row r="583" spans="1:15" ht="12.75">
      <c r="A583" s="31"/>
      <c r="C583" s="32"/>
      <c r="E583" s="32"/>
      <c r="I583" s="32"/>
      <c r="J583" s="27"/>
      <c r="K583" s="32"/>
      <c r="M583" s="32"/>
      <c r="N583" s="32"/>
      <c r="O583" s="32"/>
    </row>
    <row r="584" spans="1:15" ht="12.75">
      <c r="A584" s="31"/>
      <c r="C584" s="32"/>
      <c r="E584" s="32"/>
      <c r="I584" s="32"/>
      <c r="J584" s="27"/>
      <c r="K584" s="32"/>
      <c r="M584" s="32"/>
      <c r="N584" s="32"/>
      <c r="O584" s="32"/>
    </row>
    <row r="585" spans="1:15" ht="12.75">
      <c r="A585" s="31"/>
      <c r="C585" s="32"/>
      <c r="E585" s="32"/>
      <c r="I585" s="32"/>
      <c r="J585" s="27"/>
      <c r="K585" s="32"/>
      <c r="M585" s="32"/>
      <c r="N585" s="32"/>
      <c r="O585" s="32"/>
    </row>
    <row r="586" spans="1:15" ht="12.75">
      <c r="A586" s="31"/>
      <c r="C586" s="32"/>
      <c r="E586" s="32"/>
      <c r="I586" s="32"/>
      <c r="J586" s="27"/>
      <c r="K586" s="32"/>
      <c r="M586" s="32"/>
      <c r="N586" s="32"/>
      <c r="O586" s="32"/>
    </row>
    <row r="587" spans="1:15" ht="12.75">
      <c r="A587" s="31"/>
      <c r="C587" s="32"/>
      <c r="E587" s="32"/>
      <c r="I587" s="32"/>
      <c r="J587" s="27"/>
      <c r="K587" s="32"/>
      <c r="M587" s="32"/>
      <c r="N587" s="32"/>
      <c r="O587" s="32"/>
    </row>
    <row r="588" spans="1:15" ht="12.75">
      <c r="A588" s="31"/>
      <c r="C588" s="32"/>
      <c r="E588" s="32"/>
      <c r="I588" s="32"/>
      <c r="J588" s="27"/>
      <c r="K588" s="32"/>
      <c r="M588" s="32"/>
      <c r="N588" s="32"/>
      <c r="O588" s="32"/>
    </row>
    <row r="589" spans="1:15" ht="12.75">
      <c r="A589" s="31"/>
      <c r="C589" s="32"/>
      <c r="E589" s="32"/>
      <c r="I589" s="32"/>
      <c r="J589" s="27"/>
      <c r="K589" s="32"/>
      <c r="M589" s="32"/>
      <c r="N589" s="32"/>
      <c r="O589" s="32"/>
    </row>
    <row r="590" spans="1:15" ht="12.75">
      <c r="A590" s="31"/>
      <c r="C590" s="32"/>
      <c r="E590" s="32"/>
      <c r="I590" s="32"/>
      <c r="J590" s="27"/>
      <c r="K590" s="32"/>
      <c r="M590" s="32"/>
      <c r="N590" s="32"/>
      <c r="O590" s="32"/>
    </row>
    <row r="591" spans="1:15" ht="12.75">
      <c r="A591" s="31"/>
      <c r="C591" s="32"/>
      <c r="E591" s="32"/>
      <c r="I591" s="32"/>
      <c r="J591" s="27"/>
      <c r="K591" s="32"/>
      <c r="M591" s="32"/>
      <c r="N591" s="32"/>
      <c r="O591" s="32"/>
    </row>
    <row r="592" spans="1:15" ht="12.75">
      <c r="A592" s="31"/>
      <c r="C592" s="32"/>
      <c r="E592" s="32"/>
      <c r="I592" s="32"/>
      <c r="J592" s="27"/>
      <c r="K592" s="32"/>
      <c r="M592" s="32"/>
      <c r="N592" s="32"/>
      <c r="O592" s="32"/>
    </row>
    <row r="593" spans="1:15" ht="12.75">
      <c r="A593" s="31"/>
      <c r="C593" s="32"/>
      <c r="E593" s="32"/>
      <c r="I593" s="32"/>
      <c r="J593" s="27"/>
      <c r="K593" s="32"/>
      <c r="M593" s="32"/>
      <c r="N593" s="32"/>
      <c r="O593" s="32"/>
    </row>
    <row r="594" spans="1:15" ht="12.75">
      <c r="A594" s="31"/>
      <c r="C594" s="32"/>
      <c r="E594" s="32"/>
      <c r="I594" s="32"/>
      <c r="J594" s="27"/>
      <c r="K594" s="32"/>
      <c r="M594" s="32"/>
      <c r="N594" s="32"/>
      <c r="O594" s="32"/>
    </row>
    <row r="595" spans="1:15" ht="12.75">
      <c r="A595" s="31"/>
      <c r="C595" s="32"/>
      <c r="E595" s="32"/>
      <c r="I595" s="32"/>
      <c r="J595" s="27"/>
      <c r="K595" s="32"/>
      <c r="M595" s="32"/>
      <c r="N595" s="32"/>
      <c r="O595" s="32"/>
    </row>
    <row r="596" spans="1:15" ht="12.75">
      <c r="A596" s="31"/>
      <c r="C596" s="32"/>
      <c r="E596" s="32"/>
      <c r="I596" s="32"/>
      <c r="J596" s="27"/>
      <c r="K596" s="32"/>
      <c r="M596" s="32"/>
      <c r="N596" s="32"/>
      <c r="O596" s="32"/>
    </row>
    <row r="597" spans="1:15" ht="12.75">
      <c r="A597" s="31"/>
      <c r="C597" s="32"/>
      <c r="E597" s="32"/>
      <c r="I597" s="32"/>
      <c r="J597" s="27"/>
      <c r="K597" s="32"/>
      <c r="M597" s="32"/>
      <c r="N597" s="32"/>
      <c r="O597" s="32"/>
    </row>
    <row r="598" spans="1:15" ht="12.75">
      <c r="A598" s="31"/>
      <c r="C598" s="32"/>
      <c r="E598" s="32"/>
      <c r="I598" s="32"/>
      <c r="J598" s="27"/>
      <c r="K598" s="32"/>
      <c r="M598" s="32"/>
      <c r="N598" s="32"/>
      <c r="O598" s="32"/>
    </row>
    <row r="599" spans="1:15" ht="12.75">
      <c r="A599" s="31"/>
      <c r="C599" s="32"/>
      <c r="E599" s="32"/>
      <c r="I599" s="32"/>
      <c r="J599" s="27"/>
      <c r="K599" s="32"/>
      <c r="M599" s="32"/>
      <c r="N599" s="32"/>
      <c r="O599" s="32"/>
    </row>
    <row r="600" spans="1:15" ht="12.75">
      <c r="A600" s="31"/>
      <c r="C600" s="32"/>
      <c r="E600" s="32"/>
      <c r="I600" s="32"/>
      <c r="J600" s="27"/>
      <c r="K600" s="32"/>
      <c r="M600" s="32"/>
      <c r="N600" s="32"/>
      <c r="O600" s="32"/>
    </row>
    <row r="601" spans="1:15" ht="12.75">
      <c r="A601" s="31"/>
      <c r="C601" s="32"/>
      <c r="E601" s="32"/>
      <c r="I601" s="32"/>
      <c r="J601" s="27"/>
      <c r="K601" s="32"/>
      <c r="M601" s="32"/>
      <c r="N601" s="32"/>
      <c r="O601" s="32"/>
    </row>
    <row r="602" spans="1:15" ht="12.75">
      <c r="A602" s="31"/>
      <c r="C602" s="32"/>
      <c r="E602" s="32"/>
      <c r="I602" s="32"/>
      <c r="J602" s="27"/>
      <c r="K602" s="32"/>
      <c r="M602" s="32"/>
      <c r="N602" s="32"/>
      <c r="O602" s="32"/>
    </row>
    <row r="603" spans="1:15" ht="12.75">
      <c r="A603" s="31"/>
      <c r="C603" s="32"/>
      <c r="E603" s="32"/>
      <c r="I603" s="32"/>
      <c r="J603" s="27"/>
      <c r="K603" s="32"/>
      <c r="M603" s="32"/>
      <c r="N603" s="32"/>
      <c r="O603" s="32"/>
    </row>
    <row r="604" spans="1:15" ht="12.75">
      <c r="A604" s="31"/>
      <c r="C604" s="32"/>
      <c r="E604" s="32"/>
      <c r="I604" s="32"/>
      <c r="J604" s="27"/>
      <c r="K604" s="32"/>
      <c r="M604" s="32"/>
      <c r="N604" s="32"/>
      <c r="O604" s="32"/>
    </row>
    <row r="605" spans="1:15" ht="12.75">
      <c r="A605" s="31"/>
      <c r="C605" s="32"/>
      <c r="E605" s="32"/>
      <c r="I605" s="32"/>
      <c r="J605" s="27"/>
      <c r="K605" s="32"/>
      <c r="M605" s="32"/>
      <c r="N605" s="32"/>
      <c r="O605" s="32"/>
    </row>
    <row r="606" spans="1:15" ht="12.75">
      <c r="A606" s="31"/>
      <c r="C606" s="32"/>
      <c r="E606" s="32"/>
      <c r="I606" s="32"/>
      <c r="J606" s="27"/>
      <c r="K606" s="32"/>
      <c r="M606" s="32"/>
      <c r="N606" s="32"/>
      <c r="O606" s="32"/>
    </row>
    <row r="607" spans="1:15" ht="12.75">
      <c r="A607" s="31"/>
      <c r="C607" s="32"/>
      <c r="E607" s="32"/>
      <c r="I607" s="32"/>
      <c r="J607" s="27"/>
      <c r="K607" s="32"/>
      <c r="M607" s="32"/>
      <c r="N607" s="32"/>
      <c r="O607" s="32"/>
    </row>
    <row r="608" spans="1:15" ht="12.75">
      <c r="A608" s="31"/>
      <c r="C608" s="32"/>
      <c r="E608" s="32"/>
      <c r="I608" s="32"/>
      <c r="J608" s="27"/>
      <c r="K608" s="32"/>
      <c r="M608" s="32"/>
      <c r="N608" s="32"/>
      <c r="O608" s="32"/>
    </row>
    <row r="609" spans="1:15" ht="12.75">
      <c r="A609" s="31"/>
      <c r="C609" s="32"/>
      <c r="E609" s="32"/>
      <c r="I609" s="32"/>
      <c r="J609" s="27"/>
      <c r="K609" s="32"/>
      <c r="M609" s="32"/>
      <c r="N609" s="32"/>
      <c r="O609" s="32"/>
    </row>
    <row r="610" spans="1:15" ht="12.75">
      <c r="A610" s="31"/>
      <c r="C610" s="32"/>
      <c r="E610" s="32"/>
      <c r="I610" s="32"/>
      <c r="J610" s="27"/>
      <c r="K610" s="32"/>
      <c r="M610" s="32"/>
      <c r="N610" s="32"/>
      <c r="O610" s="32"/>
    </row>
    <row r="611" spans="1:15" ht="12.75">
      <c r="A611" s="31"/>
      <c r="C611" s="32"/>
      <c r="E611" s="32"/>
      <c r="I611" s="32"/>
      <c r="J611" s="27"/>
      <c r="K611" s="32"/>
      <c r="M611" s="32"/>
      <c r="N611" s="32"/>
      <c r="O611" s="32"/>
    </row>
    <row r="612" spans="1:15" ht="12.75">
      <c r="A612" s="31"/>
      <c r="C612" s="32"/>
      <c r="E612" s="32"/>
      <c r="I612" s="32"/>
      <c r="J612" s="27"/>
      <c r="K612" s="32"/>
      <c r="M612" s="32"/>
      <c r="N612" s="32"/>
      <c r="O612" s="32"/>
    </row>
    <row r="613" spans="1:15" ht="12.75">
      <c r="A613" s="31"/>
      <c r="C613" s="32"/>
      <c r="E613" s="32"/>
      <c r="I613" s="32"/>
      <c r="J613" s="27"/>
      <c r="K613" s="32"/>
      <c r="M613" s="32"/>
      <c r="N613" s="32"/>
      <c r="O613" s="32"/>
    </row>
    <row r="614" spans="1:15" ht="12.75">
      <c r="A614" s="31"/>
      <c r="C614" s="32"/>
      <c r="E614" s="32"/>
      <c r="I614" s="32"/>
      <c r="J614" s="27"/>
      <c r="K614" s="32"/>
      <c r="M614" s="32"/>
      <c r="N614" s="32"/>
      <c r="O614" s="32"/>
    </row>
    <row r="615" spans="1:15" ht="12.75">
      <c r="A615" s="31"/>
      <c r="C615" s="32"/>
      <c r="E615" s="32"/>
      <c r="I615" s="32"/>
      <c r="J615" s="27"/>
      <c r="K615" s="32"/>
      <c r="M615" s="32"/>
      <c r="N615" s="32"/>
      <c r="O615" s="32"/>
    </row>
    <row r="616" spans="1:15" ht="12.75">
      <c r="A616" s="31"/>
      <c r="C616" s="32"/>
      <c r="E616" s="32"/>
      <c r="I616" s="32"/>
      <c r="J616" s="27"/>
      <c r="K616" s="32"/>
      <c r="M616" s="32"/>
      <c r="N616" s="32"/>
      <c r="O616" s="32"/>
    </row>
    <row r="617" spans="1:15" ht="12.75">
      <c r="A617" s="31"/>
      <c r="C617" s="32"/>
      <c r="E617" s="32"/>
      <c r="I617" s="32"/>
      <c r="J617" s="27"/>
      <c r="K617" s="32"/>
      <c r="M617" s="32"/>
      <c r="N617" s="32"/>
      <c r="O617" s="32"/>
    </row>
    <row r="618" spans="1:15" ht="12.75">
      <c r="A618" s="31"/>
      <c r="C618" s="32"/>
      <c r="E618" s="32"/>
      <c r="I618" s="32"/>
      <c r="J618" s="27"/>
      <c r="K618" s="32"/>
      <c r="M618" s="32"/>
      <c r="N618" s="32"/>
      <c r="O618" s="32"/>
    </row>
    <row r="619" spans="1:15" ht="12.75">
      <c r="A619" s="31"/>
      <c r="C619" s="32"/>
      <c r="E619" s="32"/>
      <c r="I619" s="32"/>
      <c r="J619" s="27"/>
      <c r="K619" s="32"/>
      <c r="M619" s="32"/>
      <c r="N619" s="32"/>
      <c r="O619" s="32"/>
    </row>
    <row r="620" spans="1:15" ht="12.75">
      <c r="A620" s="31"/>
      <c r="C620" s="32"/>
      <c r="E620" s="32"/>
      <c r="I620" s="32"/>
      <c r="J620" s="27"/>
      <c r="K620" s="32"/>
      <c r="M620" s="32"/>
      <c r="N620" s="32"/>
      <c r="O620" s="32"/>
    </row>
    <row r="621" spans="1:15" ht="12.75">
      <c r="A621" s="31"/>
      <c r="C621" s="32"/>
      <c r="E621" s="32"/>
      <c r="I621" s="32"/>
      <c r="J621" s="27"/>
      <c r="K621" s="32"/>
      <c r="M621" s="32"/>
      <c r="N621" s="32"/>
      <c r="O621" s="32"/>
    </row>
    <row r="622" spans="1:15" ht="12.75">
      <c r="A622" s="31"/>
      <c r="C622" s="32"/>
      <c r="E622" s="32"/>
      <c r="I622" s="32"/>
      <c r="J622" s="27"/>
      <c r="K622" s="32"/>
      <c r="M622" s="32"/>
      <c r="N622" s="32"/>
      <c r="O622" s="32"/>
    </row>
    <row r="623" spans="1:15" ht="12.75">
      <c r="A623" s="31"/>
      <c r="C623" s="32"/>
      <c r="E623" s="32"/>
      <c r="I623" s="32"/>
      <c r="J623" s="27"/>
      <c r="K623" s="32"/>
      <c r="M623" s="32"/>
      <c r="N623" s="32"/>
      <c r="O623" s="32"/>
    </row>
    <row r="624" spans="1:15" ht="12.75">
      <c r="A624" s="31"/>
      <c r="C624" s="32"/>
      <c r="E624" s="32"/>
      <c r="I624" s="32"/>
      <c r="J624" s="27"/>
      <c r="K624" s="32"/>
      <c r="M624" s="32"/>
      <c r="N624" s="32"/>
      <c r="O624" s="32"/>
    </row>
    <row r="625" spans="1:15" ht="12.75">
      <c r="A625" s="31"/>
      <c r="C625" s="32"/>
      <c r="E625" s="32"/>
      <c r="I625" s="32"/>
      <c r="J625" s="27"/>
      <c r="K625" s="32"/>
      <c r="M625" s="32"/>
      <c r="N625" s="32"/>
      <c r="O625" s="32"/>
    </row>
    <row r="626" spans="1:15" ht="12.75">
      <c r="A626" s="31"/>
      <c r="C626" s="32"/>
      <c r="E626" s="32"/>
      <c r="I626" s="32"/>
      <c r="J626" s="27"/>
      <c r="K626" s="32"/>
      <c r="M626" s="32"/>
      <c r="N626" s="32"/>
      <c r="O626" s="32"/>
    </row>
    <row r="627" spans="1:15" ht="12.75">
      <c r="A627" s="31"/>
      <c r="C627" s="32"/>
      <c r="E627" s="32"/>
      <c r="I627" s="32"/>
      <c r="J627" s="27"/>
      <c r="K627" s="32"/>
      <c r="M627" s="32"/>
      <c r="N627" s="32"/>
      <c r="O627" s="32"/>
    </row>
    <row r="628" spans="1:15" ht="12.75">
      <c r="A628" s="31"/>
      <c r="C628" s="32"/>
      <c r="E628" s="32"/>
      <c r="I628" s="32"/>
      <c r="J628" s="27"/>
      <c r="K628" s="32"/>
      <c r="M628" s="32"/>
      <c r="N628" s="32"/>
      <c r="O628" s="32"/>
    </row>
    <row r="629" spans="1:15" ht="12.75">
      <c r="A629" s="31"/>
      <c r="C629" s="32"/>
      <c r="E629" s="32"/>
      <c r="I629" s="32"/>
      <c r="J629" s="27"/>
      <c r="K629" s="32"/>
      <c r="M629" s="32"/>
      <c r="N629" s="32"/>
      <c r="O629" s="32"/>
    </row>
    <row r="630" spans="1:15" ht="12.75">
      <c r="A630" s="31"/>
      <c r="C630" s="32"/>
      <c r="E630" s="32"/>
      <c r="I630" s="32"/>
      <c r="J630" s="27"/>
      <c r="K630" s="32"/>
      <c r="M630" s="32"/>
      <c r="N630" s="32"/>
      <c r="O630" s="32"/>
    </row>
    <row r="631" spans="1:15" ht="12.75">
      <c r="A631" s="31"/>
      <c r="C631" s="32"/>
      <c r="E631" s="32"/>
      <c r="I631" s="32"/>
      <c r="J631" s="27"/>
      <c r="K631" s="32"/>
      <c r="M631" s="32"/>
      <c r="N631" s="32"/>
      <c r="O631" s="32"/>
    </row>
    <row r="632" spans="1:15" ht="12.75">
      <c r="A632" s="31"/>
      <c r="C632" s="32"/>
      <c r="E632" s="32"/>
      <c r="I632" s="32"/>
      <c r="J632" s="27"/>
      <c r="K632" s="32"/>
      <c r="M632" s="32"/>
      <c r="N632" s="32"/>
      <c r="O632" s="32"/>
    </row>
    <row r="633" spans="1:15" ht="12.75">
      <c r="A633" s="31"/>
      <c r="C633" s="32"/>
      <c r="E633" s="32"/>
      <c r="I633" s="32"/>
      <c r="J633" s="27"/>
      <c r="K633" s="32"/>
      <c r="M633" s="32"/>
      <c r="N633" s="32"/>
      <c r="O633" s="32"/>
    </row>
    <row r="634" spans="1:15" ht="12.75">
      <c r="A634" s="31"/>
      <c r="C634" s="32"/>
      <c r="E634" s="32"/>
      <c r="I634" s="32"/>
      <c r="J634" s="27"/>
      <c r="K634" s="32"/>
      <c r="M634" s="32"/>
      <c r="N634" s="32"/>
      <c r="O634" s="32"/>
    </row>
    <row r="635" spans="1:15" ht="12.75">
      <c r="A635" s="31"/>
      <c r="C635" s="32"/>
      <c r="E635" s="32"/>
      <c r="I635" s="32"/>
      <c r="J635" s="27"/>
      <c r="K635" s="32"/>
      <c r="M635" s="32"/>
      <c r="N635" s="32"/>
      <c r="O635" s="32"/>
    </row>
    <row r="636" spans="1:15" ht="12.75">
      <c r="A636" s="31"/>
      <c r="C636" s="32"/>
      <c r="E636" s="32"/>
      <c r="I636" s="32"/>
      <c r="J636" s="27"/>
      <c r="K636" s="32"/>
      <c r="M636" s="32"/>
      <c r="N636" s="32"/>
      <c r="O636" s="32"/>
    </row>
    <row r="637" spans="1:15" ht="12.75">
      <c r="A637" s="31"/>
      <c r="C637" s="32"/>
      <c r="E637" s="32"/>
      <c r="I637" s="32"/>
      <c r="J637" s="27"/>
      <c r="K637" s="32"/>
      <c r="M637" s="32"/>
      <c r="N637" s="32"/>
      <c r="O637" s="32"/>
    </row>
    <row r="638" spans="1:15" ht="12.75">
      <c r="A638" s="31"/>
      <c r="C638" s="32"/>
      <c r="E638" s="32"/>
      <c r="I638" s="32"/>
      <c r="J638" s="27"/>
      <c r="K638" s="32"/>
      <c r="M638" s="32"/>
      <c r="N638" s="32"/>
      <c r="O638" s="32"/>
    </row>
    <row r="639" spans="1:15" ht="12.75">
      <c r="A639" s="31"/>
      <c r="C639" s="32"/>
      <c r="E639" s="32"/>
      <c r="I639" s="32"/>
      <c r="J639" s="27"/>
      <c r="K639" s="32"/>
      <c r="M639" s="32"/>
      <c r="N639" s="32"/>
      <c r="O639" s="32"/>
    </row>
    <row r="640" spans="1:15" ht="12.75">
      <c r="A640" s="31"/>
      <c r="C640" s="32"/>
      <c r="E640" s="32"/>
      <c r="I640" s="32"/>
      <c r="J640" s="27"/>
      <c r="K640" s="32"/>
      <c r="M640" s="32"/>
      <c r="N640" s="32"/>
      <c r="O640" s="32"/>
    </row>
    <row r="641" spans="1:15" ht="12.75">
      <c r="A641" s="31"/>
      <c r="C641" s="32"/>
      <c r="E641" s="32"/>
      <c r="I641" s="32"/>
      <c r="J641" s="27"/>
      <c r="K641" s="32"/>
      <c r="M641" s="32"/>
      <c r="N641" s="32"/>
      <c r="O641" s="32"/>
    </row>
    <row r="642" spans="1:15" ht="12.75">
      <c r="A642" s="31"/>
      <c r="C642" s="32"/>
      <c r="E642" s="32"/>
      <c r="I642" s="32"/>
      <c r="J642" s="27"/>
      <c r="K642" s="32"/>
      <c r="M642" s="32"/>
      <c r="N642" s="32"/>
      <c r="O642" s="32"/>
    </row>
    <row r="643" spans="1:15" ht="12.75">
      <c r="A643" s="31"/>
      <c r="C643" s="32"/>
      <c r="E643" s="32"/>
      <c r="I643" s="32"/>
      <c r="J643" s="27"/>
      <c r="K643" s="32"/>
      <c r="M643" s="32"/>
      <c r="N643" s="32"/>
      <c r="O643" s="32"/>
    </row>
    <row r="644" spans="1:15" ht="12.75">
      <c r="A644" s="31"/>
      <c r="C644" s="32"/>
      <c r="E644" s="32"/>
      <c r="I644" s="32"/>
      <c r="J644" s="27"/>
      <c r="K644" s="32"/>
      <c r="M644" s="32"/>
      <c r="N644" s="32"/>
      <c r="O644" s="32"/>
    </row>
    <row r="645" spans="1:15" ht="12.75">
      <c r="A645" s="31"/>
      <c r="C645" s="32"/>
      <c r="E645" s="32"/>
      <c r="I645" s="32"/>
      <c r="J645" s="27"/>
      <c r="K645" s="32"/>
      <c r="M645" s="32"/>
      <c r="N645" s="32"/>
      <c r="O645" s="32"/>
    </row>
    <row r="646" spans="1:15" ht="12.75">
      <c r="A646" s="31"/>
      <c r="C646" s="32"/>
      <c r="E646" s="32"/>
      <c r="I646" s="32"/>
      <c r="J646" s="27"/>
      <c r="K646" s="32"/>
      <c r="M646" s="32"/>
      <c r="N646" s="32"/>
      <c r="O646" s="32"/>
    </row>
    <row r="647" spans="1:15" ht="12.75">
      <c r="A647" s="31"/>
      <c r="C647" s="32"/>
      <c r="E647" s="32"/>
      <c r="I647" s="32"/>
      <c r="J647" s="27"/>
      <c r="K647" s="32"/>
      <c r="M647" s="32"/>
      <c r="N647" s="32"/>
      <c r="O647" s="32"/>
    </row>
    <row r="648" spans="1:15" ht="12.75">
      <c r="A648" s="31"/>
      <c r="C648" s="32"/>
      <c r="E648" s="32"/>
      <c r="I648" s="32"/>
      <c r="J648" s="27"/>
      <c r="K648" s="32"/>
      <c r="M648" s="32"/>
      <c r="N648" s="32"/>
      <c r="O648" s="32"/>
    </row>
    <row r="649" spans="1:15" ht="12.75">
      <c r="A649" s="31"/>
      <c r="C649" s="32"/>
      <c r="E649" s="32"/>
      <c r="I649" s="32"/>
      <c r="J649" s="27"/>
      <c r="K649" s="32"/>
      <c r="M649" s="32"/>
      <c r="N649" s="32"/>
      <c r="O649" s="32"/>
    </row>
    <row r="650" spans="1:15" ht="12.75">
      <c r="A650" s="31"/>
      <c r="C650" s="32"/>
      <c r="E650" s="32"/>
      <c r="I650" s="32"/>
      <c r="J650" s="27"/>
      <c r="K650" s="32"/>
      <c r="M650" s="32"/>
      <c r="N650" s="32"/>
      <c r="O650" s="32"/>
    </row>
    <row r="651" spans="1:15" ht="12.75">
      <c r="A651" s="31"/>
      <c r="C651" s="32"/>
      <c r="E651" s="32"/>
      <c r="I651" s="32"/>
      <c r="J651" s="27"/>
      <c r="K651" s="32"/>
      <c r="M651" s="32"/>
      <c r="N651" s="32"/>
      <c r="O651" s="32"/>
    </row>
    <row r="652" spans="1:15" ht="12.75">
      <c r="A652" s="31"/>
      <c r="C652" s="32"/>
      <c r="E652" s="32"/>
      <c r="I652" s="32"/>
      <c r="J652" s="27"/>
      <c r="K652" s="32"/>
      <c r="M652" s="32"/>
      <c r="N652" s="32"/>
      <c r="O652" s="32"/>
    </row>
    <row r="653" spans="1:15" ht="12.75">
      <c r="A653" s="31"/>
      <c r="C653" s="32"/>
      <c r="E653" s="32"/>
      <c r="I653" s="32"/>
      <c r="J653" s="27"/>
      <c r="K653" s="32"/>
      <c r="M653" s="32"/>
      <c r="N653" s="32"/>
      <c r="O653" s="32"/>
    </row>
    <row r="654" spans="1:15" ht="12.75">
      <c r="A654" s="31"/>
      <c r="C654" s="32"/>
      <c r="E654" s="32"/>
      <c r="I654" s="32"/>
      <c r="J654" s="27"/>
      <c r="K654" s="32"/>
      <c r="M654" s="32"/>
      <c r="N654" s="32"/>
      <c r="O654" s="32"/>
    </row>
    <row r="655" spans="1:15" ht="12.75">
      <c r="A655" s="31"/>
      <c r="C655" s="32"/>
      <c r="E655" s="32"/>
      <c r="I655" s="32"/>
      <c r="J655" s="27"/>
      <c r="K655" s="32"/>
      <c r="M655" s="32"/>
      <c r="N655" s="32"/>
      <c r="O655" s="32"/>
    </row>
    <row r="656" spans="1:15" ht="12.75">
      <c r="A656" s="31"/>
      <c r="C656" s="32"/>
      <c r="E656" s="32"/>
      <c r="I656" s="32"/>
      <c r="J656" s="27"/>
      <c r="K656" s="32"/>
      <c r="M656" s="32"/>
      <c r="N656" s="32"/>
      <c r="O656" s="32"/>
    </row>
    <row r="657" spans="1:15" ht="12.75">
      <c r="A657" s="31"/>
      <c r="C657" s="32"/>
      <c r="E657" s="32"/>
      <c r="I657" s="32"/>
      <c r="J657" s="27"/>
      <c r="K657" s="32"/>
      <c r="M657" s="32"/>
      <c r="N657" s="32"/>
      <c r="O657" s="32"/>
    </row>
    <row r="658" spans="1:15" ht="12.75">
      <c r="A658" s="31"/>
      <c r="C658" s="32"/>
      <c r="E658" s="32"/>
      <c r="I658" s="32"/>
      <c r="J658" s="27"/>
      <c r="K658" s="32"/>
      <c r="M658" s="32"/>
      <c r="N658" s="32"/>
      <c r="O658" s="32"/>
    </row>
    <row r="659" spans="1:15" ht="12.75">
      <c r="A659" s="31"/>
      <c r="C659" s="32"/>
      <c r="E659" s="32"/>
      <c r="I659" s="32"/>
      <c r="J659" s="27"/>
      <c r="K659" s="32"/>
      <c r="M659" s="32"/>
      <c r="N659" s="32"/>
      <c r="O659" s="32"/>
    </row>
    <row r="660" spans="1:15" ht="12.75">
      <c r="A660" s="31"/>
      <c r="C660" s="32"/>
      <c r="E660" s="32"/>
      <c r="I660" s="32"/>
      <c r="J660" s="27"/>
      <c r="K660" s="32"/>
      <c r="M660" s="32"/>
      <c r="N660" s="32"/>
      <c r="O660" s="32"/>
    </row>
    <row r="661" spans="1:15" ht="12.75">
      <c r="A661" s="31"/>
      <c r="C661" s="32"/>
      <c r="E661" s="32"/>
      <c r="I661" s="32"/>
      <c r="J661" s="27"/>
      <c r="K661" s="32"/>
      <c r="M661" s="32"/>
      <c r="N661" s="32"/>
      <c r="O661" s="32"/>
    </row>
    <row r="662" spans="1:15" ht="12.75">
      <c r="A662" s="31"/>
      <c r="C662" s="32"/>
      <c r="E662" s="32"/>
      <c r="I662" s="32"/>
      <c r="J662" s="27"/>
      <c r="K662" s="32"/>
      <c r="M662" s="32"/>
      <c r="N662" s="32"/>
      <c r="O662" s="32"/>
    </row>
    <row r="663" spans="1:15" ht="12.75">
      <c r="A663" s="31"/>
      <c r="C663" s="32"/>
      <c r="E663" s="32"/>
      <c r="I663" s="32"/>
      <c r="J663" s="27"/>
      <c r="K663" s="32"/>
      <c r="M663" s="32"/>
      <c r="N663" s="32"/>
      <c r="O663" s="32"/>
    </row>
    <row r="664" spans="1:15" ht="12.75">
      <c r="A664" s="31"/>
      <c r="C664" s="32"/>
      <c r="E664" s="32"/>
      <c r="I664" s="32"/>
      <c r="J664" s="27"/>
      <c r="K664" s="32"/>
      <c r="M664" s="32"/>
      <c r="N664" s="32"/>
      <c r="O664" s="32"/>
    </row>
    <row r="665" spans="1:15" ht="12.75">
      <c r="A665" s="31"/>
      <c r="C665" s="32"/>
      <c r="E665" s="32"/>
      <c r="I665" s="32"/>
      <c r="J665" s="27"/>
      <c r="K665" s="32"/>
      <c r="M665" s="32"/>
      <c r="N665" s="32"/>
      <c r="O665" s="32"/>
    </row>
    <row r="666" spans="1:15" ht="12.75">
      <c r="A666" s="31"/>
      <c r="C666" s="32"/>
      <c r="E666" s="32"/>
      <c r="I666" s="32"/>
      <c r="J666" s="27"/>
      <c r="K666" s="32"/>
      <c r="M666" s="32"/>
      <c r="N666" s="32"/>
      <c r="O666" s="32"/>
    </row>
    <row r="667" spans="1:15" ht="12.75">
      <c r="A667" s="31"/>
      <c r="C667" s="32"/>
      <c r="E667" s="32"/>
      <c r="I667" s="32"/>
      <c r="J667" s="27"/>
      <c r="K667" s="32"/>
      <c r="M667" s="32"/>
      <c r="N667" s="32"/>
      <c r="O667" s="32"/>
    </row>
    <row r="668" spans="1:15" ht="12.75">
      <c r="A668" s="31"/>
      <c r="C668" s="32"/>
      <c r="E668" s="32"/>
      <c r="I668" s="32"/>
      <c r="J668" s="27"/>
      <c r="K668" s="32"/>
      <c r="M668" s="32"/>
      <c r="N668" s="32"/>
      <c r="O668" s="32"/>
    </row>
    <row r="669" spans="1:15" ht="12.75">
      <c r="A669" s="31"/>
      <c r="C669" s="32"/>
      <c r="E669" s="32"/>
      <c r="I669" s="32"/>
      <c r="J669" s="27"/>
      <c r="K669" s="32"/>
      <c r="M669" s="32"/>
      <c r="N669" s="32"/>
      <c r="O669" s="32"/>
    </row>
    <row r="670" spans="1:15" ht="12.75">
      <c r="A670" s="31"/>
      <c r="C670" s="32"/>
      <c r="E670" s="32"/>
      <c r="I670" s="32"/>
      <c r="J670" s="27"/>
      <c r="K670" s="32"/>
      <c r="M670" s="32"/>
      <c r="N670" s="32"/>
      <c r="O670" s="32"/>
    </row>
    <row r="671" spans="1:15" ht="12.75">
      <c r="A671" s="31"/>
      <c r="C671" s="32"/>
      <c r="E671" s="32"/>
      <c r="I671" s="32"/>
      <c r="J671" s="27"/>
      <c r="K671" s="32"/>
      <c r="M671" s="32"/>
      <c r="N671" s="32"/>
      <c r="O671" s="32"/>
    </row>
    <row r="672" spans="1:15" ht="12.75">
      <c r="A672" s="31"/>
      <c r="C672" s="32"/>
      <c r="E672" s="32"/>
      <c r="I672" s="32"/>
      <c r="J672" s="27"/>
      <c r="K672" s="32"/>
      <c r="M672" s="32"/>
      <c r="N672" s="32"/>
      <c r="O672" s="32"/>
    </row>
    <row r="673" spans="1:15" ht="12.75">
      <c r="A673" s="31"/>
      <c r="C673" s="32"/>
      <c r="E673" s="32"/>
      <c r="I673" s="32"/>
      <c r="J673" s="27"/>
      <c r="K673" s="32"/>
      <c r="M673" s="32"/>
      <c r="N673" s="32"/>
      <c r="O673" s="32"/>
    </row>
    <row r="674" spans="1:15" ht="12.75">
      <c r="A674" s="31"/>
      <c r="C674" s="32"/>
      <c r="E674" s="32"/>
      <c r="I674" s="32"/>
      <c r="J674" s="27"/>
      <c r="K674" s="32"/>
      <c r="M674" s="32"/>
      <c r="N674" s="32"/>
      <c r="O674" s="32"/>
    </row>
    <row r="675" spans="1:15" ht="12.75">
      <c r="A675" s="31"/>
      <c r="C675" s="32"/>
      <c r="E675" s="32"/>
      <c r="I675" s="32"/>
      <c r="J675" s="27"/>
      <c r="K675" s="32"/>
      <c r="M675" s="32"/>
      <c r="N675" s="32"/>
      <c r="O675" s="32"/>
    </row>
    <row r="676" spans="1:15" ht="12.75">
      <c r="A676" s="31"/>
      <c r="C676" s="32"/>
      <c r="E676" s="32"/>
      <c r="I676" s="32"/>
      <c r="J676" s="27"/>
      <c r="K676" s="32"/>
      <c r="M676" s="32"/>
      <c r="N676" s="32"/>
      <c r="O676" s="32"/>
    </row>
    <row r="677" spans="1:15" ht="12.75">
      <c r="A677" s="31"/>
      <c r="C677" s="32"/>
      <c r="E677" s="32"/>
      <c r="I677" s="32"/>
      <c r="J677" s="27"/>
      <c r="K677" s="32"/>
      <c r="M677" s="32"/>
      <c r="N677" s="32"/>
      <c r="O677" s="32"/>
    </row>
    <row r="678" spans="1:15" ht="12.75">
      <c r="A678" s="31"/>
      <c r="C678" s="32"/>
      <c r="E678" s="32"/>
      <c r="I678" s="32"/>
      <c r="J678" s="27"/>
      <c r="K678" s="32"/>
      <c r="M678" s="32"/>
      <c r="N678" s="32"/>
      <c r="O678" s="32"/>
    </row>
    <row r="679" spans="1:15" ht="12.75">
      <c r="A679" s="31"/>
      <c r="C679" s="32"/>
      <c r="E679" s="32"/>
      <c r="I679" s="32"/>
      <c r="J679" s="27"/>
      <c r="K679" s="32"/>
      <c r="M679" s="32"/>
      <c r="N679" s="32"/>
      <c r="O679" s="32"/>
    </row>
    <row r="680" spans="1:15" ht="12.75">
      <c r="A680" s="31"/>
      <c r="C680" s="32"/>
      <c r="E680" s="32"/>
      <c r="I680" s="32"/>
      <c r="J680" s="27"/>
      <c r="K680" s="32"/>
      <c r="M680" s="32"/>
      <c r="N680" s="32"/>
      <c r="O680" s="32"/>
    </row>
    <row r="681" spans="1:15" ht="12.75">
      <c r="A681" s="31"/>
      <c r="C681" s="32"/>
      <c r="E681" s="32"/>
      <c r="I681" s="32"/>
      <c r="J681" s="27"/>
      <c r="K681" s="32"/>
      <c r="M681" s="32"/>
      <c r="N681" s="32"/>
      <c r="O681" s="32"/>
    </row>
    <row r="682" spans="1:15" ht="12.75">
      <c r="A682" s="31"/>
      <c r="C682" s="32"/>
      <c r="E682" s="32"/>
      <c r="I682" s="32"/>
      <c r="J682" s="27"/>
      <c r="K682" s="32"/>
      <c r="M682" s="32"/>
      <c r="N682" s="32"/>
      <c r="O682" s="32"/>
    </row>
    <row r="683" spans="1:15" ht="12.75">
      <c r="A683" s="31"/>
      <c r="C683" s="32"/>
      <c r="E683" s="32"/>
      <c r="I683" s="32"/>
      <c r="J683" s="27"/>
      <c r="K683" s="32"/>
      <c r="M683" s="32"/>
      <c r="N683" s="32"/>
      <c r="O683" s="32"/>
    </row>
    <row r="684" spans="1:15" ht="12.75">
      <c r="A684" s="31"/>
      <c r="C684" s="32"/>
      <c r="E684" s="32"/>
      <c r="I684" s="32"/>
      <c r="J684" s="27"/>
      <c r="K684" s="32"/>
      <c r="M684" s="32"/>
      <c r="N684" s="32"/>
      <c r="O684" s="32"/>
    </row>
    <row r="685" spans="1:15" ht="12.75">
      <c r="A685" s="31"/>
      <c r="C685" s="32"/>
      <c r="E685" s="32"/>
      <c r="I685" s="32"/>
      <c r="J685" s="27"/>
      <c r="K685" s="32"/>
      <c r="M685" s="32"/>
      <c r="N685" s="32"/>
      <c r="O685" s="32"/>
    </row>
    <row r="686" spans="1:15" ht="12.75">
      <c r="A686" s="31"/>
      <c r="C686" s="32"/>
      <c r="E686" s="32"/>
      <c r="I686" s="32"/>
      <c r="J686" s="27"/>
      <c r="K686" s="32"/>
      <c r="M686" s="32"/>
      <c r="N686" s="32"/>
      <c r="O686" s="32"/>
    </row>
    <row r="687" spans="1:15" ht="12.75">
      <c r="A687" s="31"/>
      <c r="C687" s="32"/>
      <c r="E687" s="32"/>
      <c r="I687" s="32"/>
      <c r="J687" s="27"/>
      <c r="K687" s="32"/>
      <c r="M687" s="32"/>
      <c r="N687" s="32"/>
      <c r="O687" s="32"/>
    </row>
    <row r="688" spans="1:15" ht="12.75">
      <c r="A688" s="31"/>
      <c r="C688" s="32"/>
      <c r="E688" s="32"/>
      <c r="I688" s="32"/>
      <c r="J688" s="27"/>
      <c r="K688" s="32"/>
      <c r="M688" s="32"/>
      <c r="N688" s="32"/>
      <c r="O688" s="32"/>
    </row>
    <row r="689" spans="1:15" ht="12.75">
      <c r="A689" s="31"/>
      <c r="C689" s="32"/>
      <c r="E689" s="32"/>
      <c r="I689" s="32"/>
      <c r="J689" s="27"/>
      <c r="K689" s="32"/>
      <c r="M689" s="32"/>
      <c r="N689" s="32"/>
      <c r="O689" s="32"/>
    </row>
    <row r="690" spans="1:15" ht="12.75">
      <c r="A690" s="31"/>
      <c r="C690" s="32"/>
      <c r="E690" s="32"/>
      <c r="I690" s="32"/>
      <c r="J690" s="27"/>
      <c r="K690" s="32"/>
      <c r="M690" s="32"/>
      <c r="N690" s="32"/>
      <c r="O690" s="32"/>
    </row>
    <row r="691" spans="1:15" ht="12.75">
      <c r="A691" s="31"/>
      <c r="C691" s="32"/>
      <c r="E691" s="32"/>
      <c r="I691" s="32"/>
      <c r="J691" s="27"/>
      <c r="K691" s="32"/>
      <c r="M691" s="32"/>
      <c r="N691" s="32"/>
      <c r="O691" s="32"/>
    </row>
    <row r="692" spans="1:15" ht="12.75">
      <c r="A692" s="31"/>
      <c r="C692" s="32"/>
      <c r="E692" s="32"/>
      <c r="I692" s="32"/>
      <c r="J692" s="27"/>
      <c r="K692" s="32"/>
      <c r="M692" s="32"/>
      <c r="N692" s="32"/>
      <c r="O692" s="32"/>
    </row>
    <row r="693" spans="1:15" ht="12.75">
      <c r="A693" s="31"/>
      <c r="C693" s="32"/>
      <c r="E693" s="32"/>
      <c r="I693" s="32"/>
      <c r="J693" s="27"/>
      <c r="K693" s="32"/>
      <c r="M693" s="32"/>
      <c r="N693" s="32"/>
      <c r="O693" s="32"/>
    </row>
    <row r="694" spans="1:15" ht="12.75">
      <c r="A694" s="31"/>
      <c r="C694" s="32"/>
      <c r="E694" s="32"/>
      <c r="I694" s="32"/>
      <c r="J694" s="27"/>
      <c r="K694" s="32"/>
      <c r="M694" s="32"/>
      <c r="N694" s="32"/>
      <c r="O694" s="32"/>
    </row>
    <row r="695" spans="1:15" ht="12.75">
      <c r="A695" s="31"/>
      <c r="C695" s="32"/>
      <c r="E695" s="32"/>
      <c r="I695" s="32"/>
      <c r="J695" s="27"/>
      <c r="K695" s="32"/>
      <c r="M695" s="32"/>
      <c r="N695" s="32"/>
      <c r="O695" s="32"/>
    </row>
    <row r="696" spans="1:15" ht="12.75">
      <c r="A696" s="31"/>
      <c r="C696" s="32"/>
      <c r="E696" s="32"/>
      <c r="I696" s="32"/>
      <c r="J696" s="27"/>
      <c r="K696" s="32"/>
      <c r="M696" s="32"/>
      <c r="N696" s="32"/>
      <c r="O696" s="32"/>
    </row>
    <row r="697" spans="1:15" ht="12.75">
      <c r="A697" s="31"/>
      <c r="C697" s="32"/>
      <c r="E697" s="32"/>
      <c r="I697" s="32"/>
      <c r="J697" s="27"/>
      <c r="K697" s="32"/>
      <c r="M697" s="32"/>
      <c r="N697" s="32"/>
      <c r="O697" s="32"/>
    </row>
    <row r="698" spans="1:15" ht="12.75">
      <c r="A698" s="31"/>
      <c r="C698" s="32"/>
      <c r="E698" s="32"/>
      <c r="I698" s="32"/>
      <c r="J698" s="27"/>
      <c r="K698" s="32"/>
      <c r="M698" s="32"/>
      <c r="N698" s="32"/>
      <c r="O698" s="32"/>
    </row>
    <row r="699" spans="1:15" ht="12.75">
      <c r="A699" s="31"/>
      <c r="C699" s="32"/>
      <c r="E699" s="32"/>
      <c r="I699" s="32"/>
      <c r="J699" s="27"/>
      <c r="K699" s="32"/>
      <c r="M699" s="32"/>
      <c r="N699" s="32"/>
      <c r="O699" s="32"/>
    </row>
    <row r="700" spans="1:15" ht="12.75">
      <c r="A700" s="31"/>
      <c r="C700" s="32"/>
      <c r="E700" s="32"/>
      <c r="I700" s="32"/>
      <c r="J700" s="27"/>
      <c r="K700" s="32"/>
      <c r="M700" s="32"/>
      <c r="N700" s="32"/>
      <c r="O700" s="32"/>
    </row>
    <row r="701" spans="1:15" ht="12.75">
      <c r="A701" s="31"/>
      <c r="C701" s="32"/>
      <c r="E701" s="32"/>
      <c r="I701" s="32"/>
      <c r="J701" s="27"/>
      <c r="K701" s="32"/>
      <c r="M701" s="32"/>
      <c r="N701" s="32"/>
      <c r="O701" s="32"/>
    </row>
    <row r="702" spans="1:15" ht="12.75">
      <c r="A702" s="31"/>
      <c r="C702" s="32"/>
      <c r="E702" s="32"/>
      <c r="I702" s="32"/>
      <c r="J702" s="27"/>
      <c r="K702" s="32"/>
      <c r="M702" s="32"/>
      <c r="N702" s="32"/>
      <c r="O702" s="32"/>
    </row>
    <row r="703" spans="1:15" ht="12.75">
      <c r="A703" s="31"/>
      <c r="C703" s="32"/>
      <c r="E703" s="32"/>
      <c r="I703" s="32"/>
      <c r="J703" s="27"/>
      <c r="K703" s="32"/>
      <c r="M703" s="32"/>
      <c r="N703" s="32"/>
      <c r="O703" s="32"/>
    </row>
    <row r="704" spans="1:15" ht="12.75">
      <c r="A704" s="31"/>
      <c r="C704" s="32"/>
      <c r="E704" s="32"/>
      <c r="I704" s="32"/>
      <c r="J704" s="27"/>
      <c r="K704" s="32"/>
      <c r="M704" s="32"/>
      <c r="N704" s="32"/>
      <c r="O704" s="32"/>
    </row>
    <row r="705" spans="1:15" ht="12.75">
      <c r="A705" s="31"/>
      <c r="C705" s="32"/>
      <c r="E705" s="32"/>
      <c r="I705" s="32"/>
      <c r="J705" s="27"/>
      <c r="K705" s="32"/>
      <c r="M705" s="32"/>
      <c r="N705" s="32"/>
      <c r="O705" s="32"/>
    </row>
    <row r="706" spans="1:15" ht="12.75">
      <c r="A706" s="31"/>
      <c r="C706" s="32"/>
      <c r="E706" s="32"/>
      <c r="I706" s="32"/>
      <c r="J706" s="27"/>
      <c r="K706" s="32"/>
      <c r="M706" s="32"/>
      <c r="N706" s="32"/>
      <c r="O706" s="32"/>
    </row>
    <row r="707" spans="1:15" ht="12.75">
      <c r="A707" s="31"/>
      <c r="C707" s="32"/>
      <c r="E707" s="32"/>
      <c r="I707" s="32"/>
      <c r="J707" s="27"/>
      <c r="K707" s="32"/>
      <c r="M707" s="32"/>
      <c r="N707" s="32"/>
      <c r="O707" s="32"/>
    </row>
    <row r="708" spans="1:15" ht="12.75">
      <c r="A708" s="31"/>
      <c r="C708" s="32"/>
      <c r="E708" s="32"/>
      <c r="I708" s="32"/>
      <c r="J708" s="27"/>
      <c r="K708" s="32"/>
      <c r="M708" s="32"/>
      <c r="N708" s="32"/>
      <c r="O708" s="32"/>
    </row>
    <row r="709" spans="1:15" ht="12.75">
      <c r="A709" s="31"/>
      <c r="C709" s="32"/>
      <c r="E709" s="32"/>
      <c r="I709" s="32"/>
      <c r="J709" s="27"/>
      <c r="K709" s="32"/>
      <c r="M709" s="32"/>
      <c r="N709" s="32"/>
      <c r="O709" s="32"/>
    </row>
    <row r="710" spans="1:15" ht="12.75">
      <c r="A710" s="31"/>
      <c r="C710" s="32"/>
      <c r="E710" s="32"/>
      <c r="I710" s="32"/>
      <c r="J710" s="27"/>
      <c r="K710" s="32"/>
      <c r="M710" s="32"/>
      <c r="N710" s="32"/>
      <c r="O710" s="32"/>
    </row>
    <row r="711" spans="1:15" ht="12.75">
      <c r="A711" s="31"/>
      <c r="C711" s="32"/>
      <c r="E711" s="32"/>
      <c r="I711" s="32"/>
      <c r="J711" s="27"/>
      <c r="K711" s="32"/>
      <c r="M711" s="32"/>
      <c r="N711" s="32"/>
      <c r="O711" s="32"/>
    </row>
    <row r="712" spans="1:15" ht="12.75">
      <c r="A712" s="31"/>
      <c r="C712" s="32"/>
      <c r="E712" s="32"/>
      <c r="I712" s="32"/>
      <c r="J712" s="27"/>
      <c r="K712" s="32"/>
      <c r="M712" s="32"/>
      <c r="N712" s="32"/>
      <c r="O712" s="32"/>
    </row>
    <row r="713" spans="1:15" ht="12.75">
      <c r="A713" s="31"/>
      <c r="C713" s="32"/>
      <c r="E713" s="32"/>
      <c r="I713" s="32"/>
      <c r="J713" s="27"/>
      <c r="K713" s="32"/>
      <c r="M713" s="32"/>
      <c r="N713" s="32"/>
      <c r="O713" s="32"/>
    </row>
    <row r="714" spans="1:15" ht="12.75">
      <c r="A714" s="31"/>
      <c r="C714" s="32"/>
      <c r="E714" s="32"/>
      <c r="I714" s="32"/>
      <c r="J714" s="27"/>
      <c r="K714" s="32"/>
      <c r="M714" s="32"/>
      <c r="N714" s="32"/>
      <c r="O714" s="32"/>
    </row>
    <row r="715" spans="1:15" ht="12.75">
      <c r="A715" s="31"/>
      <c r="C715" s="32"/>
      <c r="E715" s="32"/>
      <c r="I715" s="32"/>
      <c r="J715" s="27"/>
      <c r="K715" s="32"/>
      <c r="M715" s="32"/>
      <c r="N715" s="32"/>
      <c r="O715" s="32"/>
    </row>
    <row r="716" spans="1:15" ht="12.75">
      <c r="A716" s="31"/>
      <c r="C716" s="32"/>
      <c r="E716" s="32"/>
      <c r="I716" s="32"/>
      <c r="J716" s="27"/>
      <c r="K716" s="32"/>
      <c r="M716" s="32"/>
      <c r="N716" s="32"/>
      <c r="O716" s="32"/>
    </row>
    <row r="717" spans="1:15" ht="12.75">
      <c r="A717" s="31"/>
      <c r="C717" s="32"/>
      <c r="E717" s="32"/>
      <c r="I717" s="32"/>
      <c r="J717" s="27"/>
      <c r="K717" s="32"/>
      <c r="M717" s="32"/>
      <c r="N717" s="32"/>
      <c r="O717" s="32"/>
    </row>
    <row r="718" spans="1:15" ht="12.75">
      <c r="A718" s="31"/>
      <c r="C718" s="32"/>
      <c r="E718" s="32"/>
      <c r="I718" s="32"/>
      <c r="J718" s="27"/>
      <c r="K718" s="32"/>
      <c r="M718" s="32"/>
      <c r="N718" s="32"/>
      <c r="O718" s="32"/>
    </row>
    <row r="719" spans="1:15" ht="12.75">
      <c r="A719" s="31"/>
      <c r="C719" s="32"/>
      <c r="E719" s="32"/>
      <c r="I719" s="32"/>
      <c r="J719" s="27"/>
      <c r="K719" s="32"/>
      <c r="M719" s="32"/>
      <c r="N719" s="32"/>
      <c r="O719" s="32"/>
    </row>
    <row r="720" spans="1:15" ht="12.75">
      <c r="A720" s="31"/>
      <c r="C720" s="32"/>
      <c r="E720" s="32"/>
      <c r="I720" s="32"/>
      <c r="J720" s="27"/>
      <c r="K720" s="32"/>
      <c r="M720" s="32"/>
      <c r="N720" s="32"/>
      <c r="O720" s="32"/>
    </row>
    <row r="721" spans="1:15" ht="12.75">
      <c r="A721" s="31"/>
      <c r="C721" s="32"/>
      <c r="E721" s="32"/>
      <c r="I721" s="32"/>
      <c r="J721" s="27"/>
      <c r="K721" s="32"/>
      <c r="M721" s="32"/>
      <c r="N721" s="32"/>
      <c r="O721" s="32"/>
    </row>
    <row r="722" spans="1:15" ht="12.75">
      <c r="A722" s="31"/>
      <c r="C722" s="32"/>
      <c r="E722" s="32"/>
      <c r="I722" s="32"/>
      <c r="J722" s="27"/>
      <c r="K722" s="32"/>
      <c r="M722" s="32"/>
      <c r="N722" s="32"/>
      <c r="O722" s="32"/>
    </row>
    <row r="723" spans="1:15" ht="12.75">
      <c r="A723" s="31"/>
      <c r="C723" s="32"/>
      <c r="E723" s="32"/>
      <c r="I723" s="32"/>
      <c r="J723" s="27"/>
      <c r="K723" s="32"/>
      <c r="M723" s="32"/>
      <c r="N723" s="32"/>
      <c r="O723" s="32"/>
    </row>
    <row r="724" spans="1:15" ht="12.75">
      <c r="A724" s="31"/>
      <c r="C724" s="32"/>
      <c r="E724" s="32"/>
      <c r="I724" s="32"/>
      <c r="J724" s="27"/>
      <c r="K724" s="32"/>
      <c r="M724" s="32"/>
      <c r="N724" s="32"/>
      <c r="O724" s="32"/>
    </row>
    <row r="725" spans="1:15" ht="12.75">
      <c r="A725" s="31"/>
      <c r="C725" s="32"/>
      <c r="E725" s="32"/>
      <c r="I725" s="32"/>
      <c r="J725" s="27"/>
      <c r="K725" s="32"/>
      <c r="M725" s="32"/>
      <c r="N725" s="32"/>
      <c r="O725" s="32"/>
    </row>
    <row r="726" spans="1:15" ht="12.75">
      <c r="A726" s="31"/>
      <c r="C726" s="32"/>
      <c r="E726" s="32"/>
      <c r="I726" s="32"/>
      <c r="J726" s="27"/>
      <c r="K726" s="32"/>
      <c r="M726" s="32"/>
      <c r="N726" s="32"/>
      <c r="O726" s="32"/>
    </row>
    <row r="727" spans="1:15" ht="12.75">
      <c r="A727" s="31"/>
      <c r="C727" s="32"/>
      <c r="E727" s="32"/>
      <c r="I727" s="32"/>
      <c r="J727" s="27"/>
      <c r="K727" s="32"/>
      <c r="M727" s="32"/>
      <c r="N727" s="32"/>
      <c r="O727" s="32"/>
    </row>
    <row r="728" spans="1:15" ht="12.75">
      <c r="A728" s="31"/>
      <c r="C728" s="32"/>
      <c r="E728" s="32"/>
      <c r="I728" s="32"/>
      <c r="J728" s="27"/>
      <c r="K728" s="32"/>
      <c r="M728" s="32"/>
      <c r="N728" s="32"/>
      <c r="O728" s="32"/>
    </row>
    <row r="729" spans="1:15" ht="12.75">
      <c r="A729" s="31"/>
      <c r="C729" s="32"/>
      <c r="E729" s="32"/>
      <c r="I729" s="32"/>
      <c r="J729" s="27"/>
      <c r="K729" s="32"/>
      <c r="M729" s="32"/>
      <c r="N729" s="32"/>
      <c r="O729" s="32"/>
    </row>
    <row r="730" spans="1:15" ht="12.75">
      <c r="A730" s="31"/>
      <c r="C730" s="32"/>
      <c r="E730" s="32"/>
      <c r="I730" s="32"/>
      <c r="J730" s="27"/>
      <c r="K730" s="32"/>
      <c r="M730" s="32"/>
      <c r="N730" s="32"/>
      <c r="O730" s="32"/>
    </row>
    <row r="731" spans="1:15" ht="12.75">
      <c r="A731" s="31"/>
      <c r="C731" s="32"/>
      <c r="E731" s="32"/>
      <c r="I731" s="32"/>
      <c r="J731" s="27"/>
      <c r="K731" s="32"/>
      <c r="M731" s="32"/>
      <c r="N731" s="32"/>
      <c r="O731" s="32"/>
    </row>
    <row r="732" spans="1:15" ht="12.75">
      <c r="A732" s="31"/>
      <c r="C732" s="32"/>
      <c r="E732" s="32"/>
      <c r="I732" s="32"/>
      <c r="J732" s="27"/>
      <c r="K732" s="32"/>
      <c r="M732" s="32"/>
      <c r="N732" s="32"/>
      <c r="O732" s="32"/>
    </row>
    <row r="733" spans="1:15" ht="12.75">
      <c r="A733" s="31"/>
      <c r="C733" s="32"/>
      <c r="E733" s="32"/>
      <c r="I733" s="32"/>
      <c r="J733" s="27"/>
      <c r="K733" s="32"/>
      <c r="M733" s="32"/>
      <c r="N733" s="32"/>
      <c r="O733" s="32"/>
    </row>
    <row r="734" spans="1:15" ht="12.75">
      <c r="A734" s="31"/>
      <c r="C734" s="32"/>
      <c r="E734" s="32"/>
      <c r="I734" s="32"/>
      <c r="J734" s="27"/>
      <c r="K734" s="32"/>
      <c r="M734" s="32"/>
      <c r="N734" s="32"/>
      <c r="O734" s="32"/>
    </row>
    <row r="735" spans="1:15" ht="12.75">
      <c r="A735" s="31"/>
      <c r="C735" s="32"/>
      <c r="E735" s="32"/>
      <c r="I735" s="32"/>
      <c r="J735" s="27"/>
      <c r="K735" s="32"/>
      <c r="M735" s="32"/>
      <c r="N735" s="32"/>
      <c r="O735" s="32"/>
    </row>
    <row r="736" spans="1:15" ht="12.75">
      <c r="A736" s="31"/>
      <c r="C736" s="32"/>
      <c r="E736" s="32"/>
      <c r="I736" s="32"/>
      <c r="J736" s="27"/>
      <c r="K736" s="32"/>
      <c r="M736" s="32"/>
      <c r="N736" s="32"/>
      <c r="O736" s="32"/>
    </row>
    <row r="737" spans="1:15" ht="12.75">
      <c r="A737" s="31"/>
      <c r="C737" s="32"/>
      <c r="E737" s="32"/>
      <c r="I737" s="32"/>
      <c r="J737" s="27"/>
      <c r="K737" s="32"/>
      <c r="M737" s="32"/>
      <c r="N737" s="32"/>
      <c r="O737" s="32"/>
    </row>
    <row r="738" spans="1:15" ht="12.75">
      <c r="A738" s="31"/>
      <c r="C738" s="32"/>
      <c r="E738" s="32"/>
      <c r="I738" s="32"/>
      <c r="J738" s="27"/>
      <c r="K738" s="32"/>
      <c r="M738" s="32"/>
      <c r="N738" s="32"/>
      <c r="O738" s="32"/>
    </row>
    <row r="739" spans="1:15" ht="12.75">
      <c r="A739" s="31"/>
      <c r="C739" s="32"/>
      <c r="E739" s="32"/>
      <c r="I739" s="32"/>
      <c r="J739" s="27"/>
      <c r="K739" s="32"/>
      <c r="M739" s="32"/>
      <c r="N739" s="32"/>
      <c r="O739" s="32"/>
    </row>
    <row r="740" spans="1:15" ht="12.75">
      <c r="A740" s="31"/>
      <c r="C740" s="32"/>
      <c r="E740" s="32"/>
      <c r="I740" s="32"/>
      <c r="J740" s="27"/>
      <c r="K740" s="32"/>
      <c r="M740" s="32"/>
      <c r="N740" s="32"/>
      <c r="O740" s="32"/>
    </row>
    <row r="741" spans="1:15" ht="12.75">
      <c r="A741" s="31"/>
      <c r="C741" s="32"/>
      <c r="E741" s="32"/>
      <c r="I741" s="32"/>
      <c r="J741" s="27"/>
      <c r="K741" s="32"/>
      <c r="M741" s="32"/>
      <c r="N741" s="32"/>
      <c r="O741" s="32"/>
    </row>
    <row r="742" spans="1:15" ht="12.75">
      <c r="A742" s="31"/>
      <c r="C742" s="32"/>
      <c r="E742" s="32"/>
      <c r="I742" s="32"/>
      <c r="J742" s="27"/>
      <c r="K742" s="32"/>
      <c r="M742" s="32"/>
      <c r="N742" s="32"/>
      <c r="O742" s="32"/>
    </row>
    <row r="743" spans="1:15" ht="12.75">
      <c r="A743" s="31"/>
      <c r="C743" s="32"/>
      <c r="E743" s="32"/>
      <c r="I743" s="32"/>
      <c r="J743" s="27"/>
      <c r="K743" s="32"/>
      <c r="M743" s="32"/>
      <c r="N743" s="32"/>
      <c r="O743" s="32"/>
    </row>
    <row r="744" spans="1:15" ht="12.75">
      <c r="A744" s="31"/>
      <c r="C744" s="32"/>
      <c r="E744" s="32"/>
      <c r="I744" s="32"/>
      <c r="J744" s="27"/>
      <c r="K744" s="32"/>
      <c r="M744" s="32"/>
      <c r="N744" s="32"/>
      <c r="O744" s="32"/>
    </row>
    <row r="745" spans="1:15" ht="12.75">
      <c r="A745" s="31"/>
      <c r="C745" s="32"/>
      <c r="E745" s="32"/>
      <c r="I745" s="32"/>
      <c r="J745" s="27"/>
      <c r="K745" s="32"/>
      <c r="M745" s="32"/>
      <c r="N745" s="32"/>
      <c r="O745" s="32"/>
    </row>
    <row r="746" spans="1:15" ht="12.75">
      <c r="A746" s="31"/>
      <c r="C746" s="32"/>
      <c r="E746" s="32"/>
      <c r="I746" s="32"/>
      <c r="J746" s="27"/>
      <c r="K746" s="32"/>
      <c r="M746" s="32"/>
      <c r="N746" s="32"/>
      <c r="O746" s="32"/>
    </row>
    <row r="747" spans="1:15" ht="12.75">
      <c r="A747" s="31"/>
      <c r="C747" s="32"/>
      <c r="E747" s="32"/>
      <c r="I747" s="32"/>
      <c r="J747" s="27"/>
      <c r="K747" s="32"/>
      <c r="M747" s="32"/>
      <c r="N747" s="32"/>
      <c r="O747" s="32"/>
    </row>
    <row r="748" spans="1:15" ht="12.75">
      <c r="A748" s="31"/>
      <c r="C748" s="32"/>
      <c r="E748" s="32"/>
      <c r="I748" s="32"/>
      <c r="J748" s="27"/>
      <c r="K748" s="32"/>
      <c r="M748" s="32"/>
      <c r="N748" s="32"/>
      <c r="O748" s="32"/>
    </row>
    <row r="749" spans="1:15" ht="12.75">
      <c r="A749" s="31"/>
      <c r="C749" s="32"/>
      <c r="E749" s="32"/>
      <c r="I749" s="32"/>
      <c r="J749" s="27"/>
      <c r="K749" s="32"/>
      <c r="M749" s="32"/>
      <c r="N749" s="32"/>
      <c r="O749" s="32"/>
    </row>
    <row r="750" spans="1:15" ht="12.75">
      <c r="A750" s="31"/>
      <c r="C750" s="32"/>
      <c r="E750" s="32"/>
      <c r="I750" s="32"/>
      <c r="J750" s="27"/>
      <c r="K750" s="32"/>
      <c r="M750" s="32"/>
      <c r="N750" s="32"/>
      <c r="O750" s="32"/>
    </row>
    <row r="751" spans="1:15" ht="12.75">
      <c r="A751" s="31"/>
      <c r="C751" s="32"/>
      <c r="E751" s="32"/>
      <c r="I751" s="32"/>
      <c r="J751" s="27"/>
      <c r="K751" s="32"/>
      <c r="M751" s="32"/>
      <c r="N751" s="32"/>
      <c r="O751" s="32"/>
    </row>
    <row r="752" spans="1:15" ht="12.75">
      <c r="A752" s="31"/>
      <c r="C752" s="32"/>
      <c r="E752" s="32"/>
      <c r="I752" s="32"/>
      <c r="J752" s="27"/>
      <c r="K752" s="32"/>
      <c r="M752" s="32"/>
      <c r="N752" s="32"/>
      <c r="O752" s="32"/>
    </row>
    <row r="753" spans="1:15" ht="12.75">
      <c r="A753" s="31"/>
      <c r="C753" s="32"/>
      <c r="E753" s="32"/>
      <c r="I753" s="32"/>
      <c r="J753" s="27"/>
      <c r="K753" s="32"/>
      <c r="M753" s="32"/>
      <c r="N753" s="32"/>
      <c r="O753" s="32"/>
    </row>
    <row r="754" spans="1:15" ht="12.75">
      <c r="A754" s="31"/>
      <c r="C754" s="32"/>
      <c r="E754" s="32"/>
      <c r="I754" s="32"/>
      <c r="J754" s="27"/>
      <c r="K754" s="32"/>
      <c r="M754" s="32"/>
      <c r="N754" s="32"/>
      <c r="O754" s="32"/>
    </row>
    <row r="755" spans="1:15" ht="12.75">
      <c r="A755" s="31"/>
      <c r="C755" s="32"/>
      <c r="E755" s="32"/>
      <c r="I755" s="32"/>
      <c r="J755" s="27"/>
      <c r="K755" s="32"/>
      <c r="M755" s="32"/>
      <c r="N755" s="32"/>
      <c r="O755" s="32"/>
    </row>
    <row r="756" spans="1:15" ht="12.75">
      <c r="A756" s="31"/>
      <c r="C756" s="32"/>
      <c r="E756" s="32"/>
      <c r="I756" s="32"/>
      <c r="J756" s="27"/>
      <c r="K756" s="32"/>
      <c r="M756" s="32"/>
      <c r="N756" s="32"/>
      <c r="O756" s="32"/>
    </row>
    <row r="757" spans="1:15" ht="12.75">
      <c r="A757" s="31"/>
      <c r="C757" s="32"/>
      <c r="E757" s="32"/>
      <c r="I757" s="32"/>
      <c r="J757" s="27"/>
      <c r="K757" s="32"/>
      <c r="M757" s="32"/>
      <c r="N757" s="32"/>
      <c r="O757" s="32"/>
    </row>
    <row r="758" spans="1:15" ht="12.75">
      <c r="A758" s="31"/>
      <c r="C758" s="32"/>
      <c r="E758" s="32"/>
      <c r="I758" s="32"/>
      <c r="J758" s="27"/>
      <c r="K758" s="32"/>
      <c r="M758" s="32"/>
      <c r="N758" s="32"/>
      <c r="O758" s="32"/>
    </row>
    <row r="759" spans="1:15" ht="12.75">
      <c r="A759" s="31"/>
      <c r="C759" s="32"/>
      <c r="E759" s="32"/>
      <c r="I759" s="32"/>
      <c r="J759" s="27"/>
      <c r="K759" s="32"/>
      <c r="M759" s="32"/>
      <c r="N759" s="32"/>
      <c r="O759" s="32"/>
    </row>
    <row r="760" spans="1:15" ht="12.75">
      <c r="A760" s="31"/>
      <c r="C760" s="32"/>
      <c r="E760" s="32"/>
      <c r="I760" s="32"/>
      <c r="J760" s="27"/>
      <c r="K760" s="32"/>
      <c r="M760" s="32"/>
      <c r="N760" s="32"/>
      <c r="O760" s="32"/>
    </row>
    <row r="761" spans="1:15" ht="12.75">
      <c r="A761" s="31"/>
      <c r="C761" s="32"/>
      <c r="E761" s="32"/>
      <c r="I761" s="32"/>
      <c r="J761" s="27"/>
      <c r="K761" s="32"/>
      <c r="M761" s="32"/>
      <c r="N761" s="32"/>
      <c r="O761" s="32"/>
    </row>
    <row r="762" spans="1:15" ht="12.75">
      <c r="A762" s="31"/>
      <c r="C762" s="32"/>
      <c r="E762" s="32"/>
      <c r="I762" s="32"/>
      <c r="J762" s="27"/>
      <c r="K762" s="32"/>
      <c r="M762" s="32"/>
      <c r="N762" s="32"/>
      <c r="O762" s="32"/>
    </row>
    <row r="763" spans="1:15" ht="12.75">
      <c r="A763" s="31"/>
      <c r="C763" s="32"/>
      <c r="E763" s="32"/>
      <c r="I763" s="32"/>
      <c r="J763" s="27"/>
      <c r="K763" s="32"/>
      <c r="M763" s="32"/>
      <c r="N763" s="32"/>
      <c r="O763" s="32"/>
    </row>
    <row r="764" spans="1:15" ht="12.75">
      <c r="A764" s="31"/>
      <c r="C764" s="32"/>
      <c r="E764" s="32"/>
      <c r="I764" s="32"/>
      <c r="J764" s="27"/>
      <c r="K764" s="32"/>
      <c r="M764" s="32"/>
      <c r="N764" s="32"/>
      <c r="O764" s="32"/>
    </row>
    <row r="765" spans="1:15" ht="12.75">
      <c r="A765" s="31"/>
      <c r="C765" s="32"/>
      <c r="E765" s="32"/>
      <c r="I765" s="32"/>
      <c r="J765" s="27"/>
      <c r="K765" s="32"/>
      <c r="M765" s="32"/>
      <c r="N765" s="32"/>
      <c r="O765" s="32"/>
    </row>
    <row r="766" spans="1:15" ht="12.75">
      <c r="A766" s="31"/>
      <c r="C766" s="32"/>
      <c r="E766" s="32"/>
      <c r="I766" s="32"/>
      <c r="J766" s="27"/>
      <c r="K766" s="32"/>
      <c r="M766" s="32"/>
      <c r="N766" s="32"/>
      <c r="O766" s="32"/>
    </row>
    <row r="767" spans="1:15" ht="12.75">
      <c r="A767" s="31"/>
      <c r="C767" s="32"/>
      <c r="E767" s="32"/>
      <c r="I767" s="32"/>
      <c r="J767" s="27"/>
      <c r="K767" s="32"/>
      <c r="M767" s="32"/>
      <c r="N767" s="32"/>
      <c r="O767" s="32"/>
    </row>
    <row r="768" spans="1:15" ht="12.75">
      <c r="A768" s="31"/>
      <c r="C768" s="32"/>
      <c r="E768" s="32"/>
      <c r="I768" s="32"/>
      <c r="J768" s="27"/>
      <c r="K768" s="32"/>
      <c r="M768" s="32"/>
      <c r="N768" s="32"/>
      <c r="O768" s="32"/>
    </row>
    <row r="769" spans="1:15" ht="12.75">
      <c r="A769" s="31"/>
      <c r="C769" s="32"/>
      <c r="E769" s="32"/>
      <c r="I769" s="32"/>
      <c r="J769" s="27"/>
      <c r="K769" s="32"/>
      <c r="M769" s="32"/>
      <c r="N769" s="32"/>
      <c r="O769" s="32"/>
    </row>
    <row r="770" spans="1:15" ht="12.75">
      <c r="A770" s="31"/>
      <c r="C770" s="32"/>
      <c r="E770" s="32"/>
      <c r="I770" s="32"/>
      <c r="J770" s="27"/>
      <c r="K770" s="32"/>
      <c r="M770" s="32"/>
      <c r="N770" s="32"/>
      <c r="O770" s="32"/>
    </row>
    <row r="771" spans="1:15" ht="12.75">
      <c r="A771" s="31"/>
      <c r="C771" s="32"/>
      <c r="E771" s="32"/>
      <c r="I771" s="32"/>
      <c r="J771" s="27"/>
      <c r="K771" s="32"/>
      <c r="M771" s="32"/>
      <c r="N771" s="32"/>
      <c r="O771" s="32"/>
    </row>
    <row r="772" spans="1:15" ht="12.75">
      <c r="A772" s="31"/>
      <c r="C772" s="32"/>
      <c r="E772" s="32"/>
      <c r="I772" s="32"/>
      <c r="J772" s="27"/>
      <c r="K772" s="32"/>
      <c r="M772" s="32"/>
      <c r="N772" s="32"/>
      <c r="O772" s="32"/>
    </row>
    <row r="773" spans="1:15" ht="12.75">
      <c r="A773" s="31"/>
      <c r="C773" s="32"/>
      <c r="E773" s="32"/>
      <c r="I773" s="32"/>
      <c r="J773" s="27"/>
      <c r="K773" s="32"/>
      <c r="M773" s="32"/>
      <c r="N773" s="32"/>
      <c r="O773" s="32"/>
    </row>
    <row r="774" spans="1:15" ht="12.75">
      <c r="A774" s="31"/>
      <c r="C774" s="32"/>
      <c r="E774" s="32"/>
      <c r="I774" s="32"/>
      <c r="J774" s="27"/>
      <c r="K774" s="32"/>
      <c r="M774" s="32"/>
      <c r="N774" s="32"/>
      <c r="O774" s="32"/>
    </row>
    <row r="775" spans="1:15" ht="12.75">
      <c r="A775" s="31"/>
      <c r="C775" s="32"/>
      <c r="E775" s="32"/>
      <c r="I775" s="32"/>
      <c r="J775" s="27"/>
      <c r="K775" s="32"/>
      <c r="M775" s="32"/>
      <c r="N775" s="32"/>
      <c r="O775" s="32"/>
    </row>
    <row r="776" spans="1:15" ht="12.75">
      <c r="A776" s="31"/>
      <c r="C776" s="32"/>
      <c r="E776" s="32"/>
      <c r="I776" s="32"/>
      <c r="J776" s="27"/>
      <c r="K776" s="32"/>
      <c r="M776" s="32"/>
      <c r="N776" s="32"/>
      <c r="O776" s="32"/>
    </row>
    <row r="777" spans="1:15" ht="12.75">
      <c r="A777" s="31"/>
      <c r="C777" s="32"/>
      <c r="E777" s="32"/>
      <c r="I777" s="32"/>
      <c r="J777" s="27"/>
      <c r="K777" s="32"/>
      <c r="M777" s="32"/>
      <c r="N777" s="32"/>
      <c r="O777" s="32"/>
    </row>
    <row r="778" spans="1:15" ht="12.75">
      <c r="A778" s="31"/>
      <c r="C778" s="32"/>
      <c r="E778" s="32"/>
      <c r="I778" s="32"/>
      <c r="J778" s="27"/>
      <c r="K778" s="32"/>
      <c r="M778" s="32"/>
      <c r="N778" s="32"/>
      <c r="O778" s="32"/>
    </row>
    <row r="779" spans="1:15" ht="12.75">
      <c r="A779" s="31"/>
      <c r="C779" s="32"/>
      <c r="E779" s="32"/>
      <c r="I779" s="32"/>
      <c r="J779" s="27"/>
      <c r="K779" s="32"/>
      <c r="M779" s="32"/>
      <c r="N779" s="32"/>
      <c r="O779" s="32"/>
    </row>
    <row r="780" spans="1:15" ht="12.75">
      <c r="A780" s="31"/>
      <c r="C780" s="32"/>
      <c r="E780" s="32"/>
      <c r="I780" s="32"/>
      <c r="J780" s="27"/>
      <c r="K780" s="32"/>
      <c r="M780" s="32"/>
      <c r="N780" s="32"/>
      <c r="O780" s="32"/>
    </row>
    <row r="781" spans="1:15" ht="12.75">
      <c r="A781" s="31"/>
      <c r="C781" s="32"/>
      <c r="E781" s="32"/>
      <c r="I781" s="32"/>
      <c r="J781" s="27"/>
      <c r="K781" s="32"/>
      <c r="M781" s="32"/>
      <c r="N781" s="32"/>
      <c r="O781" s="32"/>
    </row>
    <row r="782" spans="1:15" ht="12.75">
      <c r="A782" s="31"/>
      <c r="C782" s="32"/>
      <c r="E782" s="32"/>
      <c r="I782" s="32"/>
      <c r="J782" s="27"/>
      <c r="K782" s="32"/>
      <c r="M782" s="32"/>
      <c r="N782" s="32"/>
      <c r="O782" s="32"/>
    </row>
    <row r="783" spans="1:15" ht="12.75">
      <c r="A783" s="31"/>
      <c r="C783" s="32"/>
      <c r="E783" s="32"/>
      <c r="I783" s="32"/>
      <c r="J783" s="27"/>
      <c r="K783" s="32"/>
      <c r="M783" s="32"/>
      <c r="N783" s="32"/>
      <c r="O783" s="32"/>
    </row>
    <row r="784" spans="1:15" ht="12.75">
      <c r="A784" s="31"/>
      <c r="C784" s="32"/>
      <c r="E784" s="32"/>
      <c r="I784" s="32"/>
      <c r="J784" s="27"/>
      <c r="K784" s="32"/>
      <c r="M784" s="32"/>
      <c r="N784" s="32"/>
      <c r="O784" s="32"/>
    </row>
    <row r="785" spans="1:15" ht="12.75">
      <c r="A785" s="31"/>
      <c r="C785" s="32"/>
      <c r="E785" s="32"/>
      <c r="I785" s="32"/>
      <c r="J785" s="27"/>
      <c r="K785" s="32"/>
      <c r="M785" s="32"/>
      <c r="N785" s="32"/>
      <c r="O785" s="32"/>
    </row>
    <row r="786" spans="1:15" ht="12.75">
      <c r="A786" s="31"/>
      <c r="C786" s="32"/>
      <c r="E786" s="32"/>
      <c r="I786" s="32"/>
      <c r="J786" s="27"/>
      <c r="K786" s="32"/>
      <c r="M786" s="32"/>
      <c r="N786" s="32"/>
      <c r="O786" s="32"/>
    </row>
    <row r="787" spans="1:15" ht="12.75">
      <c r="A787" s="31"/>
      <c r="C787" s="32"/>
      <c r="E787" s="32"/>
      <c r="I787" s="32"/>
      <c r="J787" s="27"/>
      <c r="K787" s="32"/>
      <c r="M787" s="32"/>
      <c r="N787" s="32"/>
      <c r="O787" s="32"/>
    </row>
    <row r="788" spans="1:15" ht="12.75">
      <c r="A788" s="31"/>
      <c r="C788" s="32"/>
      <c r="E788" s="32"/>
      <c r="I788" s="32"/>
      <c r="J788" s="27"/>
      <c r="K788" s="32"/>
      <c r="M788" s="32"/>
      <c r="N788" s="32"/>
      <c r="O788" s="32"/>
    </row>
    <row r="789" spans="1:15" ht="12.75">
      <c r="A789" s="31"/>
      <c r="C789" s="32"/>
      <c r="E789" s="32"/>
      <c r="I789" s="32"/>
      <c r="J789" s="27"/>
      <c r="K789" s="32"/>
      <c r="M789" s="32"/>
      <c r="N789" s="32"/>
      <c r="O789" s="32"/>
    </row>
    <row r="790" spans="1:15" ht="12.75">
      <c r="A790" s="31"/>
      <c r="C790" s="32"/>
      <c r="E790" s="32"/>
      <c r="I790" s="32"/>
      <c r="J790" s="27"/>
      <c r="K790" s="32"/>
      <c r="M790" s="32"/>
      <c r="N790" s="32"/>
      <c r="O790" s="32"/>
    </row>
    <row r="791" spans="1:15" ht="12.75">
      <c r="A791" s="31"/>
      <c r="C791" s="32"/>
      <c r="E791" s="32"/>
      <c r="I791" s="32"/>
      <c r="J791" s="27"/>
      <c r="K791" s="32"/>
      <c r="M791" s="32"/>
      <c r="N791" s="32"/>
      <c r="O791" s="32"/>
    </row>
    <row r="792" spans="1:15" ht="12.75">
      <c r="A792" s="31"/>
      <c r="C792" s="32"/>
      <c r="E792" s="32"/>
      <c r="I792" s="32"/>
      <c r="J792" s="27"/>
      <c r="K792" s="32"/>
      <c r="M792" s="32"/>
      <c r="N792" s="32"/>
      <c r="O792" s="32"/>
    </row>
    <row r="793" spans="1:15" ht="12.75">
      <c r="A793" s="31"/>
      <c r="C793" s="32"/>
      <c r="E793" s="32"/>
      <c r="I793" s="32"/>
      <c r="J793" s="27"/>
      <c r="K793" s="32"/>
      <c r="M793" s="32"/>
      <c r="N793" s="32"/>
      <c r="O793" s="32"/>
    </row>
    <row r="794" spans="1:15" ht="12.75">
      <c r="A794" s="31"/>
      <c r="C794" s="32"/>
      <c r="E794" s="32"/>
      <c r="I794" s="32"/>
      <c r="J794" s="27"/>
      <c r="K794" s="32"/>
      <c r="M794" s="32"/>
      <c r="N794" s="32"/>
      <c r="O794" s="32"/>
    </row>
    <row r="795" spans="1:15" ht="12.75">
      <c r="A795" s="31"/>
      <c r="C795" s="32"/>
      <c r="E795" s="32"/>
      <c r="I795" s="32"/>
      <c r="J795" s="27"/>
      <c r="K795" s="32"/>
      <c r="M795" s="32"/>
      <c r="N795" s="32"/>
      <c r="O795" s="32"/>
    </row>
    <row r="796" spans="1:15" ht="12.75">
      <c r="A796" s="31"/>
      <c r="C796" s="32"/>
      <c r="E796" s="32"/>
      <c r="I796" s="32"/>
      <c r="J796" s="27"/>
      <c r="K796" s="32"/>
      <c r="M796" s="32"/>
      <c r="N796" s="32"/>
      <c r="O796" s="32"/>
    </row>
    <row r="797" spans="1:15" ht="12.75">
      <c r="A797" s="31"/>
      <c r="C797" s="32"/>
      <c r="E797" s="32"/>
      <c r="I797" s="32"/>
      <c r="J797" s="27"/>
      <c r="K797" s="32"/>
      <c r="M797" s="32"/>
      <c r="N797" s="32"/>
      <c r="O797" s="32"/>
    </row>
    <row r="798" spans="1:15" ht="12.75">
      <c r="A798" s="31"/>
      <c r="C798" s="32"/>
      <c r="E798" s="32"/>
      <c r="I798" s="32"/>
      <c r="J798" s="27"/>
      <c r="K798" s="32"/>
      <c r="M798" s="32"/>
      <c r="N798" s="32"/>
      <c r="O798" s="32"/>
    </row>
    <row r="799" spans="1:15" ht="12.75">
      <c r="A799" s="31"/>
      <c r="C799" s="32"/>
      <c r="E799" s="32"/>
      <c r="I799" s="32"/>
      <c r="J799" s="27"/>
      <c r="K799" s="32"/>
      <c r="M799" s="32"/>
      <c r="N799" s="32"/>
      <c r="O799" s="32"/>
    </row>
    <row r="800" spans="1:15" ht="12.75">
      <c r="A800" s="31"/>
      <c r="C800" s="32"/>
      <c r="E800" s="32"/>
      <c r="I800" s="32"/>
      <c r="J800" s="27"/>
      <c r="K800" s="32"/>
      <c r="M800" s="32"/>
      <c r="N800" s="32"/>
      <c r="O800" s="32"/>
    </row>
    <row r="801" spans="1:15" ht="12.75">
      <c r="A801" s="31"/>
      <c r="C801" s="32"/>
      <c r="E801" s="32"/>
      <c r="I801" s="32"/>
      <c r="J801" s="27"/>
      <c r="K801" s="32"/>
      <c r="M801" s="32"/>
      <c r="N801" s="32"/>
      <c r="O801" s="32"/>
    </row>
    <row r="802" spans="1:15" ht="12.75">
      <c r="A802" s="31"/>
      <c r="C802" s="32"/>
      <c r="E802" s="32"/>
      <c r="I802" s="32"/>
      <c r="J802" s="27"/>
      <c r="K802" s="32"/>
      <c r="M802" s="32"/>
      <c r="N802" s="32"/>
      <c r="O802" s="32"/>
    </row>
    <row r="803" spans="1:15" ht="12.75">
      <c r="A803" s="31"/>
      <c r="C803" s="32"/>
      <c r="E803" s="32"/>
      <c r="I803" s="32"/>
      <c r="J803" s="27"/>
      <c r="K803" s="32"/>
      <c r="M803" s="32"/>
      <c r="N803" s="32"/>
      <c r="O803" s="32"/>
    </row>
    <row r="804" spans="1:15" ht="12.75">
      <c r="A804" s="31"/>
      <c r="C804" s="32"/>
      <c r="E804" s="32"/>
      <c r="I804" s="32"/>
      <c r="J804" s="27"/>
      <c r="K804" s="32"/>
      <c r="M804" s="32"/>
      <c r="N804" s="32"/>
      <c r="O804" s="32"/>
    </row>
    <row r="805" spans="1:15" ht="12.75">
      <c r="A805" s="31"/>
      <c r="C805" s="32"/>
      <c r="E805" s="32"/>
      <c r="I805" s="32"/>
      <c r="J805" s="27"/>
      <c r="K805" s="32"/>
      <c r="M805" s="32"/>
      <c r="N805" s="32"/>
      <c r="O805" s="32"/>
    </row>
    <row r="806" spans="1:15" ht="12.75">
      <c r="A806" s="31"/>
      <c r="C806" s="32"/>
      <c r="E806" s="32"/>
      <c r="I806" s="32"/>
      <c r="J806" s="27"/>
      <c r="K806" s="32"/>
      <c r="M806" s="32"/>
      <c r="N806" s="32"/>
      <c r="O806" s="32"/>
    </row>
    <row r="807" spans="1:15" ht="12.75">
      <c r="A807" s="31"/>
      <c r="C807" s="32"/>
      <c r="E807" s="32"/>
      <c r="I807" s="32"/>
      <c r="J807" s="27"/>
      <c r="K807" s="32"/>
      <c r="M807" s="32"/>
      <c r="N807" s="32"/>
      <c r="O807" s="32"/>
    </row>
    <row r="808" spans="1:15" ht="12.75">
      <c r="A808" s="31"/>
      <c r="C808" s="32"/>
      <c r="E808" s="32"/>
      <c r="I808" s="32"/>
      <c r="J808" s="27"/>
      <c r="K808" s="32"/>
      <c r="M808" s="32"/>
      <c r="N808" s="32"/>
      <c r="O808" s="32"/>
    </row>
    <row r="809" spans="1:15" ht="12.75">
      <c r="A809" s="31"/>
      <c r="C809" s="32"/>
      <c r="E809" s="32"/>
      <c r="I809" s="32"/>
      <c r="J809" s="27"/>
      <c r="K809" s="32"/>
      <c r="M809" s="32"/>
      <c r="N809" s="32"/>
      <c r="O809" s="32"/>
    </row>
    <row r="810" spans="1:15" ht="12.75">
      <c r="A810" s="31"/>
      <c r="C810" s="32"/>
      <c r="E810" s="32"/>
      <c r="I810" s="32"/>
      <c r="J810" s="27"/>
      <c r="K810" s="32"/>
      <c r="M810" s="32"/>
      <c r="N810" s="32"/>
      <c r="O810" s="32"/>
    </row>
    <row r="811" spans="1:15" ht="12.75">
      <c r="A811" s="31"/>
      <c r="C811" s="32"/>
      <c r="E811" s="32"/>
      <c r="I811" s="32"/>
      <c r="J811" s="27"/>
      <c r="K811" s="32"/>
      <c r="M811" s="32"/>
      <c r="N811" s="32"/>
      <c r="O811" s="32"/>
    </row>
    <row r="812" spans="1:15" ht="12.75">
      <c r="A812" s="31"/>
      <c r="C812" s="32"/>
      <c r="E812" s="32"/>
      <c r="I812" s="32"/>
      <c r="J812" s="27"/>
      <c r="K812" s="32"/>
      <c r="M812" s="32"/>
      <c r="N812" s="32"/>
      <c r="O812" s="32"/>
    </row>
    <row r="813" spans="1:15" ht="12.75">
      <c r="A813" s="31"/>
      <c r="C813" s="32"/>
      <c r="E813" s="32"/>
      <c r="I813" s="32"/>
      <c r="J813" s="27"/>
      <c r="K813" s="32"/>
      <c r="M813" s="32"/>
      <c r="N813" s="32"/>
      <c r="O813" s="32"/>
    </row>
    <row r="814" spans="1:15" ht="12.75">
      <c r="A814" s="31"/>
      <c r="C814" s="32"/>
      <c r="E814" s="32"/>
      <c r="I814" s="32"/>
      <c r="J814" s="27"/>
      <c r="K814" s="32"/>
      <c r="M814" s="32"/>
      <c r="N814" s="32"/>
      <c r="O814" s="32"/>
    </row>
    <row r="815" spans="1:15" ht="12.75">
      <c r="A815" s="31"/>
      <c r="C815" s="32"/>
      <c r="E815" s="32"/>
      <c r="I815" s="32"/>
      <c r="J815" s="27"/>
      <c r="K815" s="32"/>
      <c r="M815" s="32"/>
      <c r="N815" s="32"/>
      <c r="O815" s="32"/>
    </row>
    <row r="816" spans="1:15" ht="12.75">
      <c r="A816" s="31"/>
      <c r="C816" s="32"/>
      <c r="E816" s="32"/>
      <c r="I816" s="32"/>
      <c r="J816" s="27"/>
      <c r="K816" s="32"/>
      <c r="M816" s="32"/>
      <c r="N816" s="32"/>
      <c r="O816" s="32"/>
    </row>
    <row r="817" spans="1:15" ht="12.75">
      <c r="A817" s="31"/>
      <c r="C817" s="32"/>
      <c r="E817" s="32"/>
      <c r="I817" s="32"/>
      <c r="J817" s="27"/>
      <c r="K817" s="32"/>
      <c r="M817" s="32"/>
      <c r="N817" s="32"/>
      <c r="O817" s="32"/>
    </row>
    <row r="818" spans="1:15" ht="12.75">
      <c r="A818" s="31"/>
      <c r="C818" s="32"/>
      <c r="E818" s="32"/>
      <c r="I818" s="32"/>
      <c r="J818" s="27"/>
      <c r="K818" s="32"/>
      <c r="M818" s="32"/>
      <c r="N818" s="32"/>
      <c r="O818" s="32"/>
    </row>
    <row r="819" spans="1:15" ht="12.75">
      <c r="A819" s="31"/>
      <c r="C819" s="32"/>
      <c r="E819" s="32"/>
      <c r="I819" s="32"/>
      <c r="J819" s="27"/>
      <c r="K819" s="32"/>
      <c r="M819" s="32"/>
      <c r="N819" s="32"/>
      <c r="O819" s="32"/>
    </row>
    <row r="820" spans="1:15" ht="12.75">
      <c r="A820" s="31"/>
      <c r="C820" s="32"/>
      <c r="E820" s="32"/>
      <c r="I820" s="32"/>
      <c r="J820" s="27"/>
      <c r="K820" s="32"/>
      <c r="M820" s="32"/>
      <c r="N820" s="32"/>
      <c r="O820" s="32"/>
    </row>
    <row r="821" spans="1:15" ht="12.75">
      <c r="A821" s="31"/>
      <c r="C821" s="32"/>
      <c r="E821" s="32"/>
      <c r="I821" s="32"/>
      <c r="J821" s="27"/>
      <c r="K821" s="32"/>
      <c r="M821" s="32"/>
      <c r="N821" s="32"/>
      <c r="O821" s="32"/>
    </row>
    <row r="822" spans="1:15" ht="12.75">
      <c r="A822" s="31"/>
      <c r="C822" s="32"/>
      <c r="E822" s="32"/>
      <c r="I822" s="32"/>
      <c r="J822" s="27"/>
      <c r="K822" s="32"/>
      <c r="M822" s="32"/>
      <c r="N822" s="32"/>
      <c r="O822" s="32"/>
    </row>
    <row r="823" spans="1:15" ht="12.75">
      <c r="A823" s="31"/>
      <c r="C823" s="32"/>
      <c r="E823" s="32"/>
      <c r="I823" s="32"/>
      <c r="J823" s="27"/>
      <c r="K823" s="32"/>
      <c r="M823" s="32"/>
      <c r="N823" s="32"/>
      <c r="O823" s="32"/>
    </row>
    <row r="824" spans="1:15" ht="12.75">
      <c r="A824" s="31"/>
      <c r="C824" s="32"/>
      <c r="E824" s="32"/>
      <c r="I824" s="32"/>
      <c r="J824" s="27"/>
      <c r="K824" s="32"/>
      <c r="M824" s="32"/>
      <c r="N824" s="32"/>
      <c r="O824" s="32"/>
    </row>
    <row r="825" spans="1:15" ht="12.75">
      <c r="A825" s="31"/>
      <c r="C825" s="32"/>
      <c r="E825" s="32"/>
      <c r="I825" s="32"/>
      <c r="J825" s="27"/>
      <c r="K825" s="32"/>
      <c r="M825" s="32"/>
      <c r="N825" s="32"/>
      <c r="O825" s="32"/>
    </row>
    <row r="826" spans="1:15" ht="12.75">
      <c r="A826" s="31"/>
      <c r="C826" s="32"/>
      <c r="E826" s="32"/>
      <c r="I826" s="32"/>
      <c r="J826" s="27"/>
      <c r="K826" s="32"/>
      <c r="M826" s="32"/>
      <c r="N826" s="32"/>
      <c r="O826" s="32"/>
    </row>
    <row r="827" spans="1:15" ht="12.75">
      <c r="A827" s="31"/>
      <c r="C827" s="32"/>
      <c r="E827" s="32"/>
      <c r="I827" s="32"/>
      <c r="J827" s="27"/>
      <c r="K827" s="32"/>
      <c r="M827" s="32"/>
      <c r="N827" s="32"/>
      <c r="O827" s="32"/>
    </row>
    <row r="828" spans="1:15" ht="12.75">
      <c r="A828" s="31"/>
      <c r="C828" s="32"/>
      <c r="E828" s="32"/>
      <c r="I828" s="32"/>
      <c r="J828" s="27"/>
      <c r="K828" s="32"/>
      <c r="M828" s="32"/>
      <c r="N828" s="32"/>
      <c r="O828" s="32"/>
    </row>
    <row r="829" spans="1:15" ht="12.75">
      <c r="A829" s="31"/>
      <c r="C829" s="32"/>
      <c r="E829" s="32"/>
      <c r="I829" s="32"/>
      <c r="J829" s="27"/>
      <c r="K829" s="32"/>
      <c r="M829" s="32"/>
      <c r="N829" s="32"/>
      <c r="O829" s="32"/>
    </row>
    <row r="830" spans="1:15" ht="12.75">
      <c r="A830" s="31"/>
      <c r="C830" s="32"/>
      <c r="E830" s="32"/>
      <c r="I830" s="32"/>
      <c r="J830" s="27"/>
      <c r="K830" s="32"/>
      <c r="M830" s="32"/>
      <c r="N830" s="32"/>
      <c r="O830" s="32"/>
    </row>
    <row r="831" spans="1:15" ht="12.75">
      <c r="A831" s="31"/>
      <c r="C831" s="32"/>
      <c r="E831" s="32"/>
      <c r="I831" s="32"/>
      <c r="J831" s="27"/>
      <c r="K831" s="32"/>
      <c r="M831" s="32"/>
      <c r="N831" s="32"/>
      <c r="O831" s="32"/>
    </row>
    <row r="832" spans="1:15" ht="12.75">
      <c r="A832" s="31"/>
      <c r="C832" s="32"/>
      <c r="E832" s="32"/>
      <c r="I832" s="32"/>
      <c r="J832" s="27"/>
      <c r="K832" s="32"/>
      <c r="M832" s="32"/>
      <c r="N832" s="32"/>
      <c r="O832" s="32"/>
    </row>
    <row r="833" spans="1:15" ht="12.75">
      <c r="A833" s="31"/>
      <c r="C833" s="32"/>
      <c r="E833" s="32"/>
      <c r="I833" s="32"/>
      <c r="J833" s="27"/>
      <c r="K833" s="32"/>
      <c r="M833" s="32"/>
      <c r="N833" s="32"/>
      <c r="O833" s="32"/>
    </row>
    <row r="834" spans="1:15" ht="12.75">
      <c r="A834" s="31"/>
      <c r="C834" s="32"/>
      <c r="E834" s="32"/>
      <c r="I834" s="32"/>
      <c r="J834" s="27"/>
      <c r="K834" s="32"/>
      <c r="M834" s="32"/>
      <c r="N834" s="32"/>
      <c r="O834" s="32"/>
    </row>
    <row r="835" spans="1:15" ht="12.75">
      <c r="A835" s="31"/>
      <c r="C835" s="32"/>
      <c r="E835" s="32"/>
      <c r="I835" s="32"/>
      <c r="J835" s="27"/>
      <c r="K835" s="32"/>
      <c r="M835" s="32"/>
      <c r="N835" s="32"/>
      <c r="O835" s="32"/>
    </row>
    <row r="836" spans="1:15" ht="12.75">
      <c r="A836" s="31"/>
      <c r="C836" s="32"/>
      <c r="E836" s="32"/>
      <c r="I836" s="32"/>
      <c r="J836" s="27"/>
      <c r="K836" s="32"/>
      <c r="M836" s="32"/>
      <c r="N836" s="32"/>
      <c r="O836" s="32"/>
    </row>
    <row r="837" spans="1:15" ht="12.75">
      <c r="A837" s="31"/>
      <c r="C837" s="32"/>
      <c r="E837" s="32"/>
      <c r="I837" s="32"/>
      <c r="J837" s="27"/>
      <c r="K837" s="32"/>
      <c r="M837" s="32"/>
      <c r="N837" s="32"/>
      <c r="O837" s="32"/>
    </row>
    <row r="838" spans="1:15" ht="12.75">
      <c r="A838" s="31"/>
      <c r="C838" s="32"/>
      <c r="E838" s="32"/>
      <c r="I838" s="32"/>
      <c r="J838" s="27"/>
      <c r="K838" s="32"/>
      <c r="M838" s="32"/>
      <c r="N838" s="32"/>
      <c r="O838" s="32"/>
    </row>
    <row r="839" spans="1:15" ht="12.75">
      <c r="A839" s="31"/>
      <c r="C839" s="32"/>
      <c r="E839" s="32"/>
      <c r="I839" s="32"/>
      <c r="J839" s="27"/>
      <c r="K839" s="32"/>
      <c r="M839" s="32"/>
      <c r="N839" s="32"/>
      <c r="O839" s="32"/>
    </row>
    <row r="840" spans="1:15" ht="12.75">
      <c r="A840" s="31"/>
      <c r="C840" s="32"/>
      <c r="E840" s="32"/>
      <c r="I840" s="32"/>
      <c r="J840" s="27"/>
      <c r="K840" s="32"/>
      <c r="M840" s="32"/>
      <c r="N840" s="32"/>
      <c r="O840" s="32"/>
    </row>
    <row r="841" spans="1:15" ht="12.75">
      <c r="A841" s="31"/>
      <c r="C841" s="32"/>
      <c r="E841" s="32"/>
      <c r="I841" s="32"/>
      <c r="J841" s="27"/>
      <c r="K841" s="32"/>
      <c r="M841" s="32"/>
      <c r="N841" s="32"/>
      <c r="O841" s="32"/>
    </row>
    <row r="842" spans="1:15" ht="12.75">
      <c r="A842" s="31"/>
      <c r="C842" s="32"/>
      <c r="E842" s="32"/>
      <c r="I842" s="32"/>
      <c r="J842" s="27"/>
      <c r="K842" s="32"/>
      <c r="M842" s="32"/>
      <c r="N842" s="32"/>
      <c r="O842" s="32"/>
    </row>
    <row r="843" spans="1:15" ht="12.75">
      <c r="A843" s="31"/>
      <c r="C843" s="32"/>
      <c r="E843" s="32"/>
      <c r="I843" s="32"/>
      <c r="J843" s="27"/>
      <c r="K843" s="32"/>
      <c r="M843" s="32"/>
      <c r="N843" s="32"/>
      <c r="O843" s="32"/>
    </row>
    <row r="844" spans="1:15" ht="12.75">
      <c r="A844" s="31"/>
      <c r="C844" s="32"/>
      <c r="E844" s="32"/>
      <c r="I844" s="32"/>
      <c r="J844" s="27"/>
      <c r="K844" s="32"/>
      <c r="M844" s="32"/>
      <c r="N844" s="32"/>
      <c r="O844" s="32"/>
    </row>
    <row r="845" spans="1:15" ht="12.75">
      <c r="A845" s="31"/>
      <c r="C845" s="32"/>
      <c r="E845" s="32"/>
      <c r="I845" s="32"/>
      <c r="J845" s="27"/>
      <c r="K845" s="32"/>
      <c r="M845" s="32"/>
      <c r="N845" s="32"/>
      <c r="O845" s="32"/>
    </row>
    <row r="846" spans="1:15" ht="12.75">
      <c r="A846" s="31"/>
      <c r="C846" s="32"/>
      <c r="E846" s="32"/>
      <c r="I846" s="32"/>
      <c r="J846" s="27"/>
      <c r="K846" s="32"/>
      <c r="M846" s="32"/>
      <c r="N846" s="32"/>
      <c r="O846" s="32"/>
    </row>
    <row r="847" spans="1:15" ht="12.75">
      <c r="A847" s="31"/>
      <c r="C847" s="32"/>
      <c r="E847" s="32"/>
      <c r="I847" s="32"/>
      <c r="J847" s="27"/>
      <c r="K847" s="32"/>
      <c r="M847" s="32"/>
      <c r="N847" s="32"/>
      <c r="O847" s="32"/>
    </row>
    <row r="848" spans="1:15" ht="12.75">
      <c r="A848" s="31"/>
      <c r="C848" s="32"/>
      <c r="E848" s="32"/>
      <c r="I848" s="32"/>
      <c r="J848" s="27"/>
      <c r="K848" s="32"/>
      <c r="M848" s="32"/>
      <c r="N848" s="32"/>
      <c r="O848" s="32"/>
    </row>
    <row r="849" spans="1:15" ht="12.75">
      <c r="A849" s="31"/>
      <c r="C849" s="32"/>
      <c r="E849" s="32"/>
      <c r="I849" s="32"/>
      <c r="J849" s="27"/>
      <c r="K849" s="32"/>
      <c r="M849" s="32"/>
      <c r="N849" s="32"/>
      <c r="O849" s="32"/>
    </row>
    <row r="850" spans="1:15" ht="12.75">
      <c r="A850" s="31"/>
      <c r="C850" s="32"/>
      <c r="E850" s="32"/>
      <c r="I850" s="32"/>
      <c r="J850" s="27"/>
      <c r="K850" s="32"/>
      <c r="M850" s="32"/>
      <c r="N850" s="32"/>
      <c r="O850" s="32"/>
    </row>
    <row r="851" spans="1:15" ht="12.75">
      <c r="A851" s="31"/>
      <c r="C851" s="32"/>
      <c r="E851" s="32"/>
      <c r="I851" s="32"/>
      <c r="J851" s="27"/>
      <c r="K851" s="32"/>
      <c r="M851" s="32"/>
      <c r="N851" s="32"/>
      <c r="O851" s="32"/>
    </row>
    <row r="852" spans="1:15" ht="12.75">
      <c r="A852" s="31"/>
      <c r="C852" s="32"/>
      <c r="E852" s="32"/>
      <c r="I852" s="32"/>
      <c r="J852" s="27"/>
      <c r="K852" s="32"/>
      <c r="M852" s="32"/>
      <c r="N852" s="32"/>
      <c r="O852" s="32"/>
    </row>
    <row r="853" spans="1:15" ht="12.75">
      <c r="A853" s="31"/>
      <c r="C853" s="32"/>
      <c r="E853" s="32"/>
      <c r="I853" s="32"/>
      <c r="J853" s="27"/>
      <c r="K853" s="32"/>
      <c r="M853" s="32"/>
      <c r="N853" s="32"/>
      <c r="O853" s="32"/>
    </row>
    <row r="854" spans="1:15" ht="12.75">
      <c r="A854" s="31"/>
      <c r="C854" s="32"/>
      <c r="E854" s="32"/>
      <c r="I854" s="32"/>
      <c r="J854" s="27"/>
      <c r="K854" s="32"/>
      <c r="M854" s="32"/>
      <c r="N854" s="32"/>
      <c r="O854" s="32"/>
    </row>
    <row r="855" spans="1:15" ht="12.75">
      <c r="A855" s="31"/>
      <c r="C855" s="32"/>
      <c r="E855" s="32"/>
      <c r="I855" s="32"/>
      <c r="J855" s="27"/>
      <c r="K855" s="32"/>
      <c r="M855" s="32"/>
      <c r="N855" s="32"/>
      <c r="O855" s="32"/>
    </row>
    <row r="856" spans="1:15" ht="12.75">
      <c r="A856" s="31"/>
      <c r="C856" s="32"/>
      <c r="E856" s="32"/>
      <c r="I856" s="32"/>
      <c r="J856" s="27"/>
      <c r="K856" s="32"/>
      <c r="M856" s="32"/>
      <c r="N856" s="32"/>
      <c r="O856" s="32"/>
    </row>
    <row r="857" spans="1:15" ht="12.75">
      <c r="A857" s="31"/>
      <c r="C857" s="32"/>
      <c r="E857" s="32"/>
      <c r="I857" s="32"/>
      <c r="J857" s="27"/>
      <c r="K857" s="32"/>
      <c r="M857" s="32"/>
      <c r="N857" s="32"/>
      <c r="O857" s="32"/>
    </row>
    <row r="858" spans="1:15" ht="12.75">
      <c r="A858" s="31"/>
      <c r="C858" s="32"/>
      <c r="E858" s="32"/>
      <c r="I858" s="32"/>
      <c r="J858" s="27"/>
      <c r="K858" s="32"/>
      <c r="M858" s="32"/>
      <c r="N858" s="32"/>
      <c r="O858" s="32"/>
    </row>
    <row r="859" spans="1:15" ht="12.75">
      <c r="A859" s="31"/>
      <c r="C859" s="32"/>
      <c r="E859" s="32"/>
      <c r="I859" s="32"/>
      <c r="J859" s="27"/>
      <c r="K859" s="32"/>
      <c r="M859" s="32"/>
      <c r="N859" s="32"/>
      <c r="O859" s="32"/>
    </row>
    <row r="860" spans="1:15" ht="12.75">
      <c r="A860" s="31"/>
      <c r="C860" s="32"/>
      <c r="E860" s="32"/>
      <c r="I860" s="32"/>
      <c r="J860" s="27"/>
      <c r="K860" s="32"/>
      <c r="M860" s="32"/>
      <c r="N860" s="32"/>
      <c r="O860" s="32"/>
    </row>
    <row r="861" spans="1:15" ht="12.75">
      <c r="A861" s="31"/>
      <c r="C861" s="32"/>
      <c r="E861" s="32"/>
      <c r="I861" s="32"/>
      <c r="J861" s="27"/>
      <c r="K861" s="32"/>
      <c r="M861" s="32"/>
      <c r="N861" s="32"/>
      <c r="O861" s="32"/>
    </row>
    <row r="862" spans="1:15" ht="12.75">
      <c r="A862" s="31"/>
      <c r="C862" s="32"/>
      <c r="E862" s="32"/>
      <c r="I862" s="32"/>
      <c r="J862" s="27"/>
      <c r="K862" s="32"/>
      <c r="M862" s="32"/>
      <c r="N862" s="32"/>
      <c r="O862" s="32"/>
    </row>
    <row r="863" spans="1:15" ht="12.75">
      <c r="A863" s="31"/>
      <c r="C863" s="32"/>
      <c r="E863" s="32"/>
      <c r="I863" s="32"/>
      <c r="J863" s="27"/>
      <c r="K863" s="32"/>
      <c r="M863" s="32"/>
      <c r="N863" s="32"/>
      <c r="O863" s="32"/>
    </row>
    <row r="864" spans="1:15" ht="12.75">
      <c r="A864" s="31"/>
      <c r="C864" s="32"/>
      <c r="E864" s="32"/>
      <c r="I864" s="32"/>
      <c r="J864" s="27"/>
      <c r="K864" s="32"/>
      <c r="M864" s="32"/>
      <c r="N864" s="32"/>
      <c r="O864" s="32"/>
    </row>
    <row r="865" spans="1:15" ht="12.75">
      <c r="A865" s="31"/>
      <c r="C865" s="32"/>
      <c r="E865" s="32"/>
      <c r="I865" s="32"/>
      <c r="J865" s="27"/>
      <c r="K865" s="32"/>
      <c r="M865" s="32"/>
      <c r="N865" s="32"/>
      <c r="O865" s="32"/>
    </row>
    <row r="866" spans="1:15" ht="12.75">
      <c r="A866" s="31"/>
      <c r="C866" s="32"/>
      <c r="E866" s="32"/>
      <c r="I866" s="32"/>
      <c r="J866" s="27"/>
      <c r="K866" s="32"/>
      <c r="M866" s="32"/>
      <c r="N866" s="32"/>
      <c r="O866" s="32"/>
    </row>
    <row r="867" spans="1:15" ht="12.75">
      <c r="A867" s="31"/>
      <c r="C867" s="32"/>
      <c r="E867" s="32"/>
      <c r="I867" s="32"/>
      <c r="J867" s="27"/>
      <c r="K867" s="32"/>
      <c r="M867" s="32"/>
      <c r="N867" s="32"/>
      <c r="O867" s="32"/>
    </row>
    <row r="868" spans="1:15" ht="12.75">
      <c r="A868" s="31"/>
      <c r="C868" s="32"/>
      <c r="E868" s="32"/>
      <c r="I868" s="32"/>
      <c r="J868" s="27"/>
      <c r="K868" s="32"/>
      <c r="M868" s="32"/>
      <c r="N868" s="32"/>
      <c r="O868" s="32"/>
    </row>
    <row r="869" spans="1:15" ht="12.75">
      <c r="A869" s="31"/>
      <c r="C869" s="32"/>
      <c r="E869" s="32"/>
      <c r="I869" s="32"/>
      <c r="J869" s="27"/>
      <c r="K869" s="32"/>
      <c r="M869" s="32"/>
      <c r="N869" s="32"/>
      <c r="O869" s="32"/>
    </row>
    <row r="870" spans="1:15" ht="12.75">
      <c r="A870" s="31"/>
      <c r="C870" s="32"/>
      <c r="E870" s="32"/>
      <c r="I870" s="32"/>
      <c r="J870" s="27"/>
      <c r="K870" s="32"/>
      <c r="M870" s="32"/>
      <c r="N870" s="32"/>
      <c r="O870" s="32"/>
    </row>
    <row r="871" spans="1:15" ht="12.75">
      <c r="A871" s="31"/>
      <c r="C871" s="32"/>
      <c r="E871" s="32"/>
      <c r="I871" s="32"/>
      <c r="J871" s="27"/>
      <c r="K871" s="32"/>
      <c r="M871" s="32"/>
      <c r="N871" s="32"/>
      <c r="O871" s="32"/>
    </row>
    <row r="872" spans="1:15" ht="12.75">
      <c r="A872" s="31"/>
      <c r="C872" s="32"/>
      <c r="E872" s="32"/>
      <c r="I872" s="32"/>
      <c r="J872" s="27"/>
      <c r="K872" s="32"/>
      <c r="M872" s="32"/>
      <c r="N872" s="32"/>
      <c r="O872" s="32"/>
    </row>
    <row r="873" spans="1:15" ht="12.75">
      <c r="A873" s="31"/>
      <c r="C873" s="32"/>
      <c r="E873" s="32"/>
      <c r="I873" s="32"/>
      <c r="J873" s="27"/>
      <c r="K873" s="32"/>
      <c r="M873" s="32"/>
      <c r="N873" s="32"/>
      <c r="O873" s="32"/>
    </row>
    <row r="874" spans="1:15" ht="12.75">
      <c r="A874" s="31"/>
      <c r="C874" s="32"/>
      <c r="E874" s="32"/>
      <c r="I874" s="32"/>
      <c r="J874" s="27"/>
      <c r="K874" s="32"/>
      <c r="M874" s="32"/>
      <c r="N874" s="32"/>
      <c r="O874" s="32"/>
    </row>
    <row r="875" spans="1:15" ht="12.75">
      <c r="A875" s="31"/>
      <c r="C875" s="32"/>
      <c r="E875" s="32"/>
      <c r="I875" s="32"/>
      <c r="J875" s="27"/>
      <c r="K875" s="32"/>
      <c r="M875" s="32"/>
      <c r="N875" s="32"/>
      <c r="O875" s="32"/>
    </row>
    <row r="876" spans="1:15" ht="12.75">
      <c r="A876" s="31"/>
      <c r="C876" s="32"/>
      <c r="E876" s="32"/>
      <c r="I876" s="32"/>
      <c r="J876" s="27"/>
      <c r="K876" s="32"/>
      <c r="M876" s="32"/>
      <c r="N876" s="32"/>
      <c r="O876" s="32"/>
    </row>
    <row r="877" spans="1:15" ht="12.75">
      <c r="A877" s="31"/>
      <c r="C877" s="32"/>
      <c r="E877" s="32"/>
      <c r="I877" s="32"/>
      <c r="J877" s="27"/>
      <c r="K877" s="32"/>
      <c r="M877" s="32"/>
      <c r="N877" s="32"/>
      <c r="O877" s="32"/>
    </row>
    <row r="878" spans="1:15" ht="12.75">
      <c r="A878" s="31"/>
      <c r="C878" s="32"/>
      <c r="E878" s="32"/>
      <c r="I878" s="32"/>
      <c r="J878" s="27"/>
      <c r="K878" s="32"/>
      <c r="M878" s="32"/>
      <c r="N878" s="32"/>
      <c r="O878" s="32"/>
    </row>
    <row r="879" spans="1:15" ht="12.75">
      <c r="A879" s="31"/>
      <c r="C879" s="32"/>
      <c r="E879" s="32"/>
      <c r="I879" s="32"/>
      <c r="J879" s="27"/>
      <c r="K879" s="32"/>
      <c r="M879" s="32"/>
      <c r="N879" s="32"/>
      <c r="O879" s="32"/>
    </row>
    <row r="880" spans="1:15" ht="12.75">
      <c r="A880" s="31"/>
      <c r="C880" s="32"/>
      <c r="E880" s="32"/>
      <c r="I880" s="32"/>
      <c r="J880" s="27"/>
      <c r="K880" s="32"/>
      <c r="M880" s="32"/>
      <c r="N880" s="32"/>
      <c r="O880" s="32"/>
    </row>
    <row r="881" spans="1:15" ht="12.75">
      <c r="A881" s="31"/>
      <c r="C881" s="32"/>
      <c r="E881" s="32"/>
      <c r="I881" s="32"/>
      <c r="J881" s="27"/>
      <c r="K881" s="32"/>
      <c r="M881" s="32"/>
      <c r="N881" s="32"/>
      <c r="O881" s="32"/>
    </row>
    <row r="882" spans="1:15" ht="12.75">
      <c r="A882" s="31"/>
      <c r="C882" s="32"/>
      <c r="E882" s="32"/>
      <c r="I882" s="32"/>
      <c r="J882" s="27"/>
      <c r="K882" s="32"/>
      <c r="M882" s="32"/>
      <c r="N882" s="32"/>
      <c r="O882" s="32"/>
    </row>
    <row r="883" spans="1:15" ht="12.75">
      <c r="A883" s="31"/>
      <c r="C883" s="32"/>
      <c r="E883" s="32"/>
      <c r="I883" s="32"/>
      <c r="J883" s="27"/>
      <c r="K883" s="32"/>
      <c r="M883" s="32"/>
      <c r="N883" s="32"/>
      <c r="O883" s="32"/>
    </row>
    <row r="884" spans="1:15" ht="12.75">
      <c r="A884" s="31"/>
      <c r="C884" s="32"/>
      <c r="E884" s="32"/>
      <c r="I884" s="32"/>
      <c r="J884" s="27"/>
      <c r="K884" s="32"/>
      <c r="M884" s="32"/>
      <c r="N884" s="32"/>
      <c r="O884" s="32"/>
    </row>
    <row r="885" spans="1:15" ht="12.75">
      <c r="A885" s="31"/>
      <c r="C885" s="32"/>
      <c r="E885" s="32"/>
      <c r="I885" s="32"/>
      <c r="J885" s="27"/>
      <c r="K885" s="32"/>
      <c r="M885" s="32"/>
      <c r="N885" s="32"/>
      <c r="O885" s="32"/>
    </row>
    <row r="886" spans="1:15" ht="12.75">
      <c r="A886" s="31"/>
      <c r="C886" s="32"/>
      <c r="E886" s="32"/>
      <c r="I886" s="32"/>
      <c r="J886" s="27"/>
      <c r="K886" s="32"/>
      <c r="M886" s="32"/>
      <c r="N886" s="32"/>
      <c r="O886" s="32"/>
    </row>
    <row r="887" spans="1:15" ht="12.75">
      <c r="A887" s="31"/>
      <c r="C887" s="32"/>
      <c r="E887" s="32"/>
      <c r="I887" s="32"/>
      <c r="J887" s="27"/>
      <c r="K887" s="32"/>
      <c r="M887" s="32"/>
      <c r="N887" s="32"/>
      <c r="O887" s="32"/>
    </row>
    <row r="888" spans="1:15" ht="12.75">
      <c r="A888" s="31"/>
      <c r="C888" s="32"/>
      <c r="E888" s="32"/>
      <c r="I888" s="32"/>
      <c r="J888" s="27"/>
      <c r="K888" s="32"/>
      <c r="M888" s="32"/>
      <c r="N888" s="32"/>
      <c r="O888" s="32"/>
    </row>
    <row r="889" spans="1:15" ht="12.75">
      <c r="A889" s="31"/>
      <c r="C889" s="32"/>
      <c r="E889" s="32"/>
      <c r="I889" s="32"/>
      <c r="J889" s="27"/>
      <c r="K889" s="32"/>
      <c r="M889" s="32"/>
      <c r="N889" s="32"/>
      <c r="O889" s="32"/>
    </row>
    <row r="890" spans="1:15" ht="12.75">
      <c r="A890" s="31"/>
      <c r="C890" s="32"/>
      <c r="E890" s="32"/>
      <c r="I890" s="32"/>
      <c r="J890" s="27"/>
      <c r="K890" s="32"/>
      <c r="M890" s="32"/>
      <c r="N890" s="32"/>
      <c r="O890" s="32"/>
    </row>
    <row r="891" spans="1:15" ht="12.75">
      <c r="A891" s="31"/>
      <c r="C891" s="32"/>
      <c r="E891" s="32"/>
      <c r="I891" s="32"/>
      <c r="J891" s="27"/>
      <c r="K891" s="32"/>
      <c r="M891" s="32"/>
      <c r="N891" s="32"/>
      <c r="O891" s="32"/>
    </row>
    <row r="892" spans="1:15" ht="12.75">
      <c r="A892" s="31"/>
      <c r="C892" s="32"/>
      <c r="E892" s="32"/>
      <c r="I892" s="32"/>
      <c r="J892" s="27"/>
      <c r="K892" s="32"/>
      <c r="M892" s="32"/>
      <c r="N892" s="32"/>
      <c r="O892" s="32"/>
    </row>
    <row r="893" spans="1:15" ht="12.75">
      <c r="A893" s="31"/>
      <c r="C893" s="32"/>
      <c r="E893" s="32"/>
      <c r="I893" s="32"/>
      <c r="J893" s="27"/>
      <c r="K893" s="32"/>
      <c r="M893" s="32"/>
      <c r="N893" s="32"/>
      <c r="O893" s="32"/>
    </row>
    <row r="894" spans="1:15" ht="12.75">
      <c r="A894" s="31"/>
      <c r="C894" s="32"/>
      <c r="E894" s="32"/>
      <c r="I894" s="32"/>
      <c r="J894" s="27"/>
      <c r="K894" s="32"/>
      <c r="M894" s="32"/>
      <c r="N894" s="32"/>
      <c r="O894" s="32"/>
    </row>
    <row r="895" spans="1:15" ht="12.75">
      <c r="A895" s="31"/>
      <c r="C895" s="32"/>
      <c r="E895" s="32"/>
      <c r="I895" s="32"/>
      <c r="J895" s="27"/>
      <c r="K895" s="32"/>
      <c r="M895" s="32"/>
      <c r="N895" s="32"/>
      <c r="O895" s="32"/>
    </row>
    <row r="896" spans="1:15" ht="12.75">
      <c r="A896" s="31"/>
      <c r="C896" s="32"/>
      <c r="E896" s="32"/>
      <c r="I896" s="32"/>
      <c r="J896" s="27"/>
      <c r="K896" s="32"/>
      <c r="M896" s="32"/>
      <c r="N896" s="32"/>
      <c r="O896" s="32"/>
    </row>
    <row r="897" spans="1:15" ht="12.75">
      <c r="A897" s="31"/>
      <c r="C897" s="32"/>
      <c r="E897" s="32"/>
      <c r="I897" s="32"/>
      <c r="J897" s="27"/>
      <c r="K897" s="32"/>
      <c r="M897" s="32"/>
      <c r="N897" s="32"/>
      <c r="O897" s="32"/>
    </row>
    <row r="898" spans="1:15" ht="12.75">
      <c r="A898" s="31"/>
      <c r="C898" s="32"/>
      <c r="E898" s="32"/>
      <c r="I898" s="32"/>
      <c r="J898" s="27"/>
      <c r="K898" s="32"/>
      <c r="M898" s="32"/>
      <c r="N898" s="32"/>
      <c r="O898" s="32"/>
    </row>
    <row r="899" spans="1:15" ht="12.75">
      <c r="A899" s="31"/>
      <c r="C899" s="32"/>
      <c r="E899" s="32"/>
      <c r="I899" s="32"/>
      <c r="J899" s="27"/>
      <c r="K899" s="32"/>
      <c r="M899" s="32"/>
      <c r="N899" s="32"/>
      <c r="O899" s="32"/>
    </row>
    <row r="900" spans="1:15" ht="12.75">
      <c r="A900" s="31"/>
      <c r="C900" s="32"/>
      <c r="E900" s="32"/>
      <c r="I900" s="32"/>
      <c r="J900" s="27"/>
      <c r="K900" s="32"/>
      <c r="M900" s="32"/>
      <c r="N900" s="32"/>
      <c r="O900" s="32"/>
    </row>
    <row r="901" spans="1:15" ht="12.75">
      <c r="A901" s="31"/>
      <c r="C901" s="32"/>
      <c r="E901" s="32"/>
      <c r="I901" s="32"/>
      <c r="J901" s="27"/>
      <c r="K901" s="32"/>
      <c r="M901" s="32"/>
      <c r="N901" s="32"/>
      <c r="O901" s="32"/>
    </row>
    <row r="902" spans="1:15" ht="12.75">
      <c r="A902" s="31"/>
      <c r="C902" s="32"/>
      <c r="E902" s="32"/>
      <c r="I902" s="32"/>
      <c r="J902" s="27"/>
      <c r="K902" s="32"/>
      <c r="M902" s="32"/>
      <c r="N902" s="32"/>
      <c r="O902" s="32"/>
    </row>
    <row r="903" spans="1:15" ht="12.75">
      <c r="A903" s="31"/>
      <c r="C903" s="32"/>
      <c r="E903" s="32"/>
      <c r="I903" s="32"/>
      <c r="J903" s="27"/>
      <c r="K903" s="32"/>
      <c r="M903" s="32"/>
      <c r="N903" s="32"/>
      <c r="O903" s="32"/>
    </row>
    <row r="904" spans="1:15" ht="12.75">
      <c r="A904" s="31"/>
      <c r="C904" s="32"/>
      <c r="E904" s="32"/>
      <c r="I904" s="32"/>
      <c r="J904" s="27"/>
      <c r="K904" s="32"/>
      <c r="M904" s="32"/>
      <c r="N904" s="32"/>
      <c r="O904" s="32"/>
    </row>
    <row r="905" spans="1:15" ht="12.75">
      <c r="A905" s="31"/>
      <c r="C905" s="32"/>
      <c r="E905" s="32"/>
      <c r="I905" s="32"/>
      <c r="J905" s="27"/>
      <c r="K905" s="32"/>
      <c r="M905" s="32"/>
      <c r="N905" s="32"/>
      <c r="O905" s="32"/>
    </row>
    <row r="906" spans="1:15" ht="12.75">
      <c r="A906" s="31"/>
      <c r="C906" s="32"/>
      <c r="E906" s="32"/>
      <c r="I906" s="32"/>
      <c r="J906" s="27"/>
      <c r="K906" s="32"/>
      <c r="M906" s="32"/>
      <c r="N906" s="32"/>
      <c r="O906" s="32"/>
    </row>
    <row r="907" spans="1:15" ht="12.75">
      <c r="A907" s="31"/>
      <c r="C907" s="32"/>
      <c r="E907" s="32"/>
      <c r="I907" s="32"/>
      <c r="J907" s="27"/>
      <c r="K907" s="32"/>
      <c r="M907" s="32"/>
      <c r="N907" s="32"/>
      <c r="O907" s="32"/>
    </row>
    <row r="908" spans="1:15" ht="12.75">
      <c r="A908" s="31"/>
      <c r="C908" s="32"/>
      <c r="E908" s="32"/>
      <c r="I908" s="32"/>
      <c r="J908" s="27"/>
      <c r="K908" s="32"/>
      <c r="M908" s="32"/>
      <c r="N908" s="32"/>
      <c r="O908" s="32"/>
    </row>
    <row r="909" spans="1:15" ht="12.75">
      <c r="A909" s="31"/>
      <c r="C909" s="32"/>
      <c r="E909" s="32"/>
      <c r="I909" s="32"/>
      <c r="J909" s="27"/>
      <c r="K909" s="32"/>
      <c r="M909" s="32"/>
      <c r="N909" s="32"/>
      <c r="O909" s="32"/>
    </row>
    <row r="910" spans="1:15" ht="12.75">
      <c r="A910" s="31"/>
      <c r="C910" s="32"/>
      <c r="E910" s="32"/>
      <c r="I910" s="32"/>
      <c r="J910" s="27"/>
      <c r="K910" s="32"/>
      <c r="M910" s="32"/>
      <c r="N910" s="32"/>
      <c r="O910" s="32"/>
    </row>
    <row r="911" spans="1:15" ht="12.75">
      <c r="A911" s="31"/>
      <c r="C911" s="32"/>
      <c r="E911" s="32"/>
      <c r="I911" s="32"/>
      <c r="J911" s="27"/>
      <c r="K911" s="32"/>
      <c r="M911" s="32"/>
      <c r="N911" s="32"/>
      <c r="O911" s="32"/>
    </row>
    <row r="912" spans="1:15" ht="12.75">
      <c r="A912" s="31"/>
      <c r="C912" s="32"/>
      <c r="E912" s="32"/>
      <c r="I912" s="32"/>
      <c r="J912" s="27"/>
      <c r="K912" s="32"/>
      <c r="M912" s="32"/>
      <c r="N912" s="32"/>
      <c r="O912" s="32"/>
    </row>
    <row r="913" spans="1:15" ht="12.75">
      <c r="A913" s="31"/>
      <c r="C913" s="32"/>
      <c r="E913" s="32"/>
      <c r="I913" s="32"/>
      <c r="J913" s="27"/>
      <c r="K913" s="32"/>
      <c r="M913" s="32"/>
      <c r="N913" s="32"/>
      <c r="O913" s="32"/>
    </row>
    <row r="914" spans="1:15" ht="12.75">
      <c r="A914" s="31"/>
      <c r="C914" s="32"/>
      <c r="E914" s="32"/>
      <c r="I914" s="32"/>
      <c r="J914" s="27"/>
      <c r="K914" s="32"/>
      <c r="M914" s="32"/>
      <c r="N914" s="32"/>
      <c r="O914" s="32"/>
    </row>
    <row r="915" spans="1:15" ht="12.75">
      <c r="A915" s="31"/>
      <c r="C915" s="32"/>
      <c r="E915" s="32"/>
      <c r="I915" s="32"/>
      <c r="J915" s="27"/>
      <c r="K915" s="32"/>
      <c r="M915" s="32"/>
      <c r="N915" s="32"/>
      <c r="O915" s="32"/>
    </row>
    <row r="916" spans="1:15" ht="12.75">
      <c r="A916" s="31"/>
      <c r="C916" s="32"/>
      <c r="E916" s="32"/>
      <c r="I916" s="32"/>
      <c r="J916" s="27"/>
      <c r="K916" s="32"/>
      <c r="M916" s="32"/>
      <c r="N916" s="32"/>
      <c r="O916" s="32"/>
    </row>
    <row r="917" spans="1:15" ht="12.75">
      <c r="A917" s="31"/>
      <c r="C917" s="32"/>
      <c r="E917" s="32"/>
      <c r="I917" s="32"/>
      <c r="J917" s="27"/>
      <c r="K917" s="32"/>
      <c r="M917" s="32"/>
      <c r="N917" s="32"/>
      <c r="O917" s="32"/>
    </row>
    <row r="918" spans="1:15" ht="12.75">
      <c r="A918" s="31"/>
      <c r="C918" s="32"/>
      <c r="E918" s="32"/>
      <c r="I918" s="32"/>
      <c r="J918" s="27"/>
      <c r="K918" s="32"/>
      <c r="M918" s="32"/>
      <c r="N918" s="32"/>
      <c r="O918" s="32"/>
    </row>
    <row r="919" spans="1:15" ht="12.75">
      <c r="A919" s="31"/>
      <c r="C919" s="32"/>
      <c r="E919" s="32"/>
      <c r="I919" s="32"/>
      <c r="J919" s="27"/>
      <c r="K919" s="32"/>
      <c r="M919" s="32"/>
      <c r="N919" s="32"/>
      <c r="O919" s="32"/>
    </row>
    <row r="920" spans="1:15" ht="12.75">
      <c r="A920" s="31"/>
      <c r="C920" s="32"/>
      <c r="E920" s="32"/>
      <c r="I920" s="32"/>
      <c r="J920" s="27"/>
      <c r="K920" s="32"/>
      <c r="M920" s="32"/>
      <c r="N920" s="32"/>
      <c r="O920" s="32"/>
    </row>
    <row r="921" spans="1:15" ht="12.75">
      <c r="A921" s="31"/>
      <c r="C921" s="32"/>
      <c r="E921" s="32"/>
      <c r="I921" s="32"/>
      <c r="J921" s="27"/>
      <c r="K921" s="32"/>
      <c r="M921" s="32"/>
      <c r="N921" s="32"/>
      <c r="O921" s="32"/>
    </row>
    <row r="922" spans="1:15" ht="12.75">
      <c r="A922" s="31"/>
      <c r="C922" s="32"/>
      <c r="E922" s="32"/>
      <c r="I922" s="32"/>
      <c r="J922" s="27"/>
      <c r="K922" s="32"/>
      <c r="M922" s="32"/>
      <c r="N922" s="32"/>
      <c r="O922" s="32"/>
    </row>
    <row r="923" spans="1:15" ht="12.75">
      <c r="A923" s="31"/>
      <c r="C923" s="32"/>
      <c r="E923" s="32"/>
      <c r="I923" s="32"/>
      <c r="J923" s="27"/>
      <c r="K923" s="32"/>
      <c r="M923" s="32"/>
      <c r="N923" s="32"/>
      <c r="O923" s="32"/>
    </row>
    <row r="924" spans="1:15" ht="12.75">
      <c r="A924" s="31"/>
      <c r="C924" s="32"/>
      <c r="E924" s="32"/>
      <c r="I924" s="32"/>
      <c r="J924" s="27"/>
      <c r="K924" s="32"/>
      <c r="M924" s="32"/>
      <c r="N924" s="32"/>
      <c r="O924" s="32"/>
    </row>
    <row r="925" spans="1:15" ht="12.75">
      <c r="A925" s="31"/>
      <c r="C925" s="32"/>
      <c r="E925" s="32"/>
      <c r="I925" s="32"/>
      <c r="J925" s="27"/>
      <c r="K925" s="32"/>
      <c r="M925" s="32"/>
      <c r="N925" s="32"/>
      <c r="O925" s="32"/>
    </row>
    <row r="926" spans="1:15" ht="12.75">
      <c r="A926" s="31"/>
      <c r="C926" s="32"/>
      <c r="E926" s="32"/>
      <c r="I926" s="32"/>
      <c r="J926" s="27"/>
      <c r="K926" s="32"/>
      <c r="M926" s="32"/>
      <c r="N926" s="32"/>
      <c r="O926" s="32"/>
    </row>
    <row r="927" spans="1:15" ht="12.75">
      <c r="A927" s="31"/>
      <c r="C927" s="32"/>
      <c r="E927" s="32"/>
      <c r="I927" s="32"/>
      <c r="J927" s="27"/>
      <c r="K927" s="32"/>
      <c r="M927" s="32"/>
      <c r="N927" s="32"/>
      <c r="O927" s="32"/>
    </row>
    <row r="928" spans="1:15" ht="12.75">
      <c r="A928" s="31"/>
      <c r="C928" s="32"/>
      <c r="E928" s="32"/>
      <c r="I928" s="32"/>
      <c r="J928" s="27"/>
      <c r="K928" s="32"/>
      <c r="M928" s="32"/>
      <c r="N928" s="32"/>
      <c r="O928" s="32"/>
    </row>
    <row r="929" spans="1:15" ht="12.75">
      <c r="A929" s="31"/>
      <c r="C929" s="32"/>
      <c r="E929" s="32"/>
      <c r="I929" s="32"/>
      <c r="J929" s="27"/>
      <c r="K929" s="32"/>
      <c r="M929" s="32"/>
      <c r="N929" s="32"/>
      <c r="O929" s="32"/>
    </row>
    <row r="930" spans="1:15" ht="12.75">
      <c r="A930" s="31"/>
      <c r="C930" s="32"/>
      <c r="E930" s="32"/>
      <c r="I930" s="32"/>
      <c r="J930" s="27"/>
      <c r="K930" s="32"/>
      <c r="M930" s="32"/>
      <c r="N930" s="32"/>
      <c r="O930" s="32"/>
    </row>
    <row r="931" spans="1:15" ht="12.75">
      <c r="A931" s="31"/>
      <c r="C931" s="32"/>
      <c r="E931" s="32"/>
      <c r="I931" s="32"/>
      <c r="J931" s="27"/>
      <c r="K931" s="32"/>
      <c r="M931" s="32"/>
      <c r="N931" s="32"/>
      <c r="O931" s="32"/>
    </row>
    <row r="932" spans="1:15" ht="12.75">
      <c r="A932" s="31"/>
      <c r="C932" s="32"/>
      <c r="E932" s="32"/>
      <c r="I932" s="32"/>
      <c r="J932" s="27"/>
      <c r="K932" s="32"/>
      <c r="M932" s="32"/>
      <c r="N932" s="32"/>
      <c r="O932" s="32"/>
    </row>
    <row r="933" spans="1:15" ht="12.75">
      <c r="A933" s="31"/>
      <c r="C933" s="32"/>
      <c r="E933" s="32"/>
      <c r="I933" s="32"/>
      <c r="J933" s="27"/>
      <c r="K933" s="32"/>
      <c r="M933" s="32"/>
      <c r="N933" s="32"/>
      <c r="O933" s="32"/>
    </row>
    <row r="934" spans="1:15" ht="12.75">
      <c r="A934" s="31"/>
      <c r="C934" s="32"/>
      <c r="E934" s="32"/>
      <c r="I934" s="32"/>
      <c r="J934" s="27"/>
      <c r="K934" s="32"/>
      <c r="M934" s="32"/>
      <c r="N934" s="32"/>
      <c r="O934" s="32"/>
    </row>
    <row r="935" spans="1:15" ht="12.75">
      <c r="A935" s="31"/>
      <c r="C935" s="32"/>
      <c r="E935" s="32"/>
      <c r="I935" s="32"/>
      <c r="J935" s="27"/>
      <c r="K935" s="32"/>
      <c r="M935" s="32"/>
      <c r="N935" s="32"/>
      <c r="O935" s="32"/>
    </row>
    <row r="936" spans="1:15" ht="12.75">
      <c r="A936" s="31"/>
      <c r="C936" s="32"/>
      <c r="E936" s="32"/>
      <c r="I936" s="32"/>
      <c r="J936" s="27"/>
      <c r="K936" s="32"/>
      <c r="M936" s="32"/>
      <c r="N936" s="32"/>
      <c r="O936" s="32"/>
    </row>
    <row r="937" spans="1:15" ht="12.75">
      <c r="A937" s="31"/>
      <c r="C937" s="32"/>
      <c r="E937" s="32"/>
      <c r="I937" s="32"/>
      <c r="J937" s="27"/>
      <c r="K937" s="32"/>
      <c r="M937" s="32"/>
      <c r="N937" s="32"/>
      <c r="O937" s="32"/>
    </row>
    <row r="938" spans="1:15" ht="12.75">
      <c r="A938" s="31"/>
      <c r="C938" s="32"/>
      <c r="E938" s="32"/>
      <c r="I938" s="32"/>
      <c r="J938" s="27"/>
      <c r="K938" s="32"/>
      <c r="M938" s="32"/>
      <c r="N938" s="32"/>
      <c r="O938" s="32"/>
    </row>
    <row r="939" spans="1:15" ht="12.75">
      <c r="A939" s="31"/>
      <c r="C939" s="32"/>
      <c r="E939" s="32"/>
      <c r="I939" s="32"/>
      <c r="J939" s="27"/>
      <c r="K939" s="32"/>
      <c r="M939" s="32"/>
      <c r="N939" s="32"/>
      <c r="O939" s="32"/>
    </row>
    <row r="940" spans="1:15" ht="12.75">
      <c r="A940" s="31"/>
      <c r="C940" s="32"/>
      <c r="E940" s="32"/>
      <c r="I940" s="32"/>
      <c r="J940" s="27"/>
      <c r="K940" s="32"/>
      <c r="M940" s="32"/>
      <c r="N940" s="32"/>
      <c r="O940" s="32"/>
    </row>
    <row r="941" spans="1:15" ht="12.75">
      <c r="A941" s="31"/>
      <c r="C941" s="32"/>
      <c r="E941" s="32"/>
      <c r="I941" s="32"/>
      <c r="J941" s="27"/>
      <c r="K941" s="32"/>
      <c r="M941" s="32"/>
      <c r="N941" s="32"/>
      <c r="O941" s="32"/>
    </row>
    <row r="942" spans="1:15" ht="12.75">
      <c r="A942" s="31"/>
      <c r="C942" s="32"/>
      <c r="E942" s="32"/>
      <c r="I942" s="32"/>
      <c r="J942" s="27"/>
      <c r="K942" s="32"/>
      <c r="M942" s="32"/>
      <c r="N942" s="32"/>
      <c r="O942" s="32"/>
    </row>
    <row r="943" spans="1:15" ht="12.75">
      <c r="A943" s="31"/>
      <c r="C943" s="32"/>
      <c r="E943" s="32"/>
      <c r="I943" s="32"/>
      <c r="J943" s="27"/>
      <c r="K943" s="32"/>
      <c r="M943" s="32"/>
      <c r="N943" s="32"/>
      <c r="O943" s="32"/>
    </row>
    <row r="944" spans="1:15" ht="12.75">
      <c r="A944" s="31"/>
      <c r="C944" s="32"/>
      <c r="E944" s="32"/>
      <c r="I944" s="32"/>
      <c r="J944" s="27"/>
      <c r="K944" s="32"/>
      <c r="M944" s="32"/>
      <c r="N944" s="32"/>
      <c r="O944" s="32"/>
    </row>
    <row r="945" spans="1:15" ht="12.75">
      <c r="A945" s="31"/>
      <c r="C945" s="32"/>
      <c r="E945" s="32"/>
      <c r="I945" s="32"/>
      <c r="J945" s="27"/>
      <c r="K945" s="32"/>
      <c r="M945" s="32"/>
      <c r="N945" s="32"/>
      <c r="O945" s="32"/>
    </row>
    <row r="946" spans="1:15" ht="12.75">
      <c r="A946" s="31"/>
      <c r="C946" s="32"/>
      <c r="E946" s="32"/>
      <c r="I946" s="32"/>
      <c r="J946" s="27"/>
      <c r="K946" s="32"/>
      <c r="M946" s="32"/>
      <c r="N946" s="32"/>
      <c r="O946" s="32"/>
    </row>
    <row r="947" spans="1:15" ht="12.75">
      <c r="A947" s="31"/>
      <c r="C947" s="32"/>
      <c r="E947" s="32"/>
      <c r="I947" s="32"/>
      <c r="J947" s="27"/>
      <c r="K947" s="32"/>
      <c r="M947" s="32"/>
      <c r="N947" s="32"/>
      <c r="O947" s="32"/>
    </row>
    <row r="948" spans="1:15" ht="12.75">
      <c r="A948" s="31"/>
      <c r="C948" s="32"/>
      <c r="E948" s="32"/>
      <c r="I948" s="32"/>
      <c r="J948" s="27"/>
      <c r="K948" s="32"/>
      <c r="M948" s="32"/>
      <c r="N948" s="32"/>
      <c r="O948" s="32"/>
    </row>
    <row r="949" spans="1:15" ht="12.75">
      <c r="A949" s="31"/>
      <c r="C949" s="32"/>
      <c r="E949" s="32"/>
      <c r="I949" s="32"/>
      <c r="J949" s="27"/>
      <c r="K949" s="32"/>
      <c r="M949" s="32"/>
      <c r="N949" s="32"/>
      <c r="O949" s="32"/>
    </row>
    <row r="950" spans="1:15" ht="12.75">
      <c r="A950" s="31"/>
      <c r="C950" s="32"/>
      <c r="E950" s="32"/>
      <c r="I950" s="32"/>
      <c r="J950" s="27"/>
      <c r="K950" s="32"/>
      <c r="M950" s="32"/>
      <c r="N950" s="32"/>
      <c r="O950" s="32"/>
    </row>
    <row r="951" spans="1:15" ht="12.75">
      <c r="A951" s="31"/>
      <c r="C951" s="32"/>
      <c r="E951" s="32"/>
      <c r="I951" s="32"/>
      <c r="J951" s="27"/>
      <c r="K951" s="32"/>
      <c r="M951" s="32"/>
      <c r="N951" s="32"/>
      <c r="O951" s="32"/>
    </row>
    <row r="952" spans="1:15" ht="12.75">
      <c r="A952" s="31"/>
      <c r="C952" s="32"/>
      <c r="E952" s="32"/>
      <c r="I952" s="32"/>
      <c r="J952" s="27"/>
      <c r="K952" s="32"/>
      <c r="M952" s="32"/>
      <c r="N952" s="32"/>
      <c r="O952" s="32"/>
    </row>
    <row r="953" spans="1:15" ht="12.75">
      <c r="A953" s="31"/>
      <c r="C953" s="32"/>
      <c r="E953" s="32"/>
      <c r="I953" s="32"/>
      <c r="J953" s="27"/>
      <c r="K953" s="32"/>
      <c r="M953" s="32"/>
      <c r="N953" s="32"/>
      <c r="O953" s="32"/>
    </row>
    <row r="954" spans="1:15" ht="12.75">
      <c r="A954" s="31"/>
      <c r="C954" s="32"/>
      <c r="E954" s="32"/>
      <c r="I954" s="32"/>
      <c r="J954" s="27"/>
      <c r="K954" s="32"/>
      <c r="M954" s="32"/>
      <c r="N954" s="32"/>
      <c r="O954" s="32"/>
    </row>
    <row r="955" spans="1:15" ht="12.75">
      <c r="A955" s="31"/>
      <c r="C955" s="32"/>
      <c r="E955" s="32"/>
      <c r="I955" s="32"/>
      <c r="J955" s="27"/>
      <c r="K955" s="32"/>
      <c r="M955" s="32"/>
      <c r="N955" s="32"/>
      <c r="O955" s="32"/>
    </row>
    <row r="956" spans="1:15" ht="12.75">
      <c r="A956" s="31"/>
      <c r="C956" s="32"/>
      <c r="E956" s="32"/>
      <c r="I956" s="32"/>
      <c r="J956" s="27"/>
      <c r="K956" s="32"/>
      <c r="M956" s="32"/>
      <c r="N956" s="32"/>
      <c r="O956" s="32"/>
    </row>
    <row r="957" spans="1:15" ht="12.75">
      <c r="A957" s="31"/>
      <c r="C957" s="32"/>
      <c r="E957" s="32"/>
      <c r="I957" s="32"/>
      <c r="J957" s="27"/>
      <c r="K957" s="32"/>
      <c r="M957" s="32"/>
      <c r="N957" s="32"/>
      <c r="O957" s="32"/>
    </row>
    <row r="958" spans="1:15" ht="12.75">
      <c r="A958" s="31"/>
      <c r="C958" s="32"/>
      <c r="E958" s="32"/>
      <c r="I958" s="32"/>
      <c r="J958" s="27"/>
      <c r="K958" s="32"/>
      <c r="M958" s="32"/>
      <c r="N958" s="32"/>
      <c r="O958" s="32"/>
    </row>
    <row r="959" spans="1:15" ht="12.75">
      <c r="A959" s="31"/>
      <c r="C959" s="32"/>
      <c r="E959" s="32"/>
      <c r="I959" s="32"/>
      <c r="J959" s="27"/>
      <c r="K959" s="32"/>
      <c r="M959" s="32"/>
      <c r="N959" s="32"/>
      <c r="O959" s="32"/>
    </row>
    <row r="960" spans="1:15" ht="12.75">
      <c r="A960" s="31"/>
      <c r="C960" s="32"/>
      <c r="E960" s="32"/>
      <c r="I960" s="32"/>
      <c r="J960" s="27"/>
      <c r="K960" s="32"/>
      <c r="M960" s="32"/>
      <c r="N960" s="32"/>
      <c r="O960" s="32"/>
    </row>
    <row r="961" spans="1:15" ht="12.75">
      <c r="A961" s="31"/>
      <c r="C961" s="32"/>
      <c r="E961" s="32"/>
      <c r="I961" s="32"/>
      <c r="J961" s="27"/>
      <c r="K961" s="32"/>
      <c r="M961" s="32"/>
      <c r="N961" s="32"/>
      <c r="O961" s="32"/>
    </row>
    <row r="962" spans="1:15" ht="12.75">
      <c r="A962" s="31"/>
      <c r="C962" s="32"/>
      <c r="E962" s="32"/>
      <c r="I962" s="32"/>
      <c r="J962" s="27"/>
      <c r="K962" s="32"/>
      <c r="M962" s="32"/>
      <c r="N962" s="32"/>
      <c r="O962" s="32"/>
    </row>
    <row r="963" spans="1:15" ht="12.75">
      <c r="A963" s="31"/>
      <c r="C963" s="32"/>
      <c r="E963" s="32"/>
      <c r="I963" s="32"/>
      <c r="J963" s="27"/>
      <c r="K963" s="32"/>
      <c r="M963" s="32"/>
      <c r="N963" s="32"/>
      <c r="O963" s="32"/>
    </row>
    <row r="964" spans="1:15" ht="12.75">
      <c r="A964" s="31"/>
      <c r="C964" s="32"/>
      <c r="E964" s="32"/>
      <c r="I964" s="32"/>
      <c r="J964" s="27"/>
      <c r="K964" s="32"/>
      <c r="M964" s="32"/>
      <c r="N964" s="32"/>
      <c r="O964" s="32"/>
    </row>
    <row r="965" spans="1:15" ht="12.75">
      <c r="A965" s="31"/>
      <c r="C965" s="32"/>
      <c r="E965" s="32"/>
      <c r="I965" s="32"/>
      <c r="J965" s="27"/>
      <c r="K965" s="32"/>
      <c r="M965" s="32"/>
      <c r="N965" s="32"/>
      <c r="O965" s="32"/>
    </row>
    <row r="966" spans="1:15" ht="12.75">
      <c r="A966" s="31"/>
      <c r="C966" s="32"/>
      <c r="E966" s="32"/>
      <c r="I966" s="32"/>
      <c r="J966" s="27"/>
      <c r="K966" s="32"/>
      <c r="M966" s="32"/>
      <c r="N966" s="32"/>
      <c r="O966" s="32"/>
    </row>
    <row r="967" spans="1:15" ht="12.75">
      <c r="A967" s="31"/>
      <c r="C967" s="32"/>
      <c r="E967" s="32"/>
      <c r="I967" s="32"/>
      <c r="J967" s="27"/>
      <c r="K967" s="32"/>
      <c r="M967" s="32"/>
      <c r="N967" s="32"/>
      <c r="O967" s="32"/>
    </row>
    <row r="968" spans="1:15" ht="12.75">
      <c r="A968" s="31"/>
      <c r="C968" s="32"/>
      <c r="E968" s="32"/>
      <c r="I968" s="32"/>
      <c r="J968" s="27"/>
      <c r="K968" s="32"/>
      <c r="M968" s="32"/>
      <c r="N968" s="32"/>
      <c r="O968" s="32"/>
    </row>
    <row r="969" spans="1:15" ht="12.75">
      <c r="A969" s="31"/>
      <c r="C969" s="32"/>
      <c r="E969" s="32"/>
      <c r="I969" s="32"/>
      <c r="J969" s="27"/>
      <c r="K969" s="32"/>
      <c r="M969" s="32"/>
      <c r="N969" s="32"/>
      <c r="O969" s="32"/>
    </row>
    <row r="970" spans="1:15" ht="12.75">
      <c r="A970" s="31"/>
      <c r="C970" s="32"/>
      <c r="E970" s="32"/>
      <c r="I970" s="32"/>
      <c r="J970" s="27"/>
      <c r="K970" s="32"/>
      <c r="M970" s="32"/>
      <c r="N970" s="32"/>
      <c r="O970" s="32"/>
    </row>
    <row r="971" spans="1:15" ht="12.75">
      <c r="A971" s="31"/>
      <c r="C971" s="32"/>
      <c r="E971" s="32"/>
      <c r="I971" s="32"/>
      <c r="J971" s="27"/>
      <c r="K971" s="32"/>
      <c r="M971" s="32"/>
      <c r="N971" s="32"/>
      <c r="O971" s="32"/>
    </row>
    <row r="972" spans="1:15" ht="12.75">
      <c r="A972" s="31"/>
      <c r="C972" s="32"/>
      <c r="E972" s="32"/>
      <c r="I972" s="32"/>
      <c r="J972" s="27"/>
      <c r="K972" s="32"/>
      <c r="M972" s="32"/>
      <c r="N972" s="32"/>
      <c r="O972" s="32"/>
    </row>
    <row r="973" spans="1:15" ht="12.75">
      <c r="A973" s="31"/>
      <c r="C973" s="32"/>
      <c r="E973" s="32"/>
      <c r="I973" s="32"/>
      <c r="J973" s="27"/>
      <c r="K973" s="32"/>
      <c r="M973" s="32"/>
      <c r="N973" s="32"/>
      <c r="O973" s="32"/>
    </row>
    <row r="974" spans="1:15" ht="12.75">
      <c r="A974" s="31"/>
      <c r="C974" s="32"/>
      <c r="E974" s="32"/>
      <c r="I974" s="32"/>
      <c r="J974" s="27"/>
      <c r="K974" s="32"/>
      <c r="M974" s="32"/>
      <c r="N974" s="32"/>
      <c r="O974" s="32"/>
    </row>
    <row r="975" spans="1:15" ht="12.75">
      <c r="A975" s="31"/>
      <c r="C975" s="32"/>
      <c r="E975" s="32"/>
      <c r="I975" s="32"/>
      <c r="J975" s="27"/>
      <c r="K975" s="32"/>
      <c r="M975" s="32"/>
      <c r="N975" s="32"/>
      <c r="O975" s="32"/>
    </row>
    <row r="976" spans="1:15" ht="12.75">
      <c r="A976" s="31"/>
      <c r="C976" s="32"/>
      <c r="E976" s="32"/>
      <c r="I976" s="32"/>
      <c r="J976" s="27"/>
      <c r="K976" s="32"/>
      <c r="M976" s="32"/>
      <c r="N976" s="32"/>
      <c r="O976" s="32"/>
    </row>
    <row r="977" spans="1:15" ht="12.75">
      <c r="A977" s="31"/>
      <c r="C977" s="32"/>
      <c r="E977" s="32"/>
      <c r="I977" s="32"/>
      <c r="J977" s="27"/>
      <c r="K977" s="32"/>
      <c r="M977" s="32"/>
      <c r="N977" s="32"/>
      <c r="O977" s="32"/>
    </row>
    <row r="978" spans="1:15" ht="12.75">
      <c r="A978" s="31"/>
      <c r="C978" s="32"/>
      <c r="E978" s="32"/>
      <c r="I978" s="32"/>
      <c r="J978" s="27"/>
      <c r="K978" s="32"/>
      <c r="M978" s="32"/>
      <c r="N978" s="32"/>
      <c r="O978" s="32"/>
    </row>
    <row r="979" spans="1:15" ht="12.75">
      <c r="A979" s="31"/>
      <c r="C979" s="32"/>
      <c r="E979" s="32"/>
      <c r="I979" s="32"/>
      <c r="J979" s="27"/>
      <c r="K979" s="32"/>
      <c r="M979" s="32"/>
      <c r="N979" s="32"/>
      <c r="O979" s="32"/>
    </row>
    <row r="980" spans="1:15" ht="12.75">
      <c r="A980" s="31"/>
      <c r="C980" s="32"/>
      <c r="E980" s="32"/>
      <c r="I980" s="32"/>
      <c r="J980" s="27"/>
      <c r="K980" s="32"/>
      <c r="M980" s="32"/>
      <c r="N980" s="32"/>
      <c r="O980" s="32"/>
    </row>
    <row r="981" spans="1:15" ht="12.75">
      <c r="A981" s="31"/>
      <c r="C981" s="32"/>
      <c r="E981" s="32"/>
      <c r="I981" s="32"/>
      <c r="J981" s="27"/>
      <c r="K981" s="32"/>
      <c r="M981" s="32"/>
      <c r="N981" s="32"/>
      <c r="O981" s="32"/>
    </row>
    <row r="982" spans="1:15" ht="12.75">
      <c r="A982" s="31"/>
      <c r="C982" s="32"/>
      <c r="E982" s="32"/>
      <c r="I982" s="32"/>
      <c r="J982" s="27"/>
      <c r="K982" s="32"/>
      <c r="M982" s="32"/>
      <c r="N982" s="32"/>
      <c r="O982" s="32"/>
    </row>
    <row r="983" spans="1:15" ht="12.75">
      <c r="A983" s="31"/>
      <c r="C983" s="32"/>
      <c r="E983" s="32"/>
      <c r="I983" s="32"/>
      <c r="J983" s="27"/>
      <c r="K983" s="32"/>
      <c r="M983" s="32"/>
      <c r="N983" s="32"/>
      <c r="O983" s="32"/>
    </row>
    <row r="984" spans="1:15" ht="12.75">
      <c r="A984" s="31"/>
      <c r="C984" s="32"/>
      <c r="E984" s="32"/>
      <c r="I984" s="32"/>
      <c r="J984" s="27"/>
      <c r="K984" s="32"/>
      <c r="M984" s="32"/>
      <c r="N984" s="32"/>
      <c r="O984" s="32"/>
    </row>
    <row r="985" spans="1:15" ht="12.75">
      <c r="A985" s="31"/>
      <c r="C985" s="32"/>
      <c r="E985" s="32"/>
      <c r="I985" s="32"/>
      <c r="J985" s="27"/>
      <c r="K985" s="32"/>
      <c r="M985" s="32"/>
      <c r="N985" s="32"/>
      <c r="O985" s="32"/>
    </row>
    <row r="986" spans="1:15" ht="12.75">
      <c r="A986" s="31"/>
      <c r="C986" s="32"/>
      <c r="E986" s="32"/>
      <c r="I986" s="32"/>
      <c r="J986" s="27"/>
      <c r="K986" s="32"/>
      <c r="M986" s="32"/>
      <c r="N986" s="32"/>
      <c r="O986" s="32"/>
    </row>
    <row r="987" spans="1:15" ht="12.75">
      <c r="A987" s="31"/>
      <c r="C987" s="32"/>
      <c r="E987" s="32"/>
      <c r="I987" s="32"/>
      <c r="J987" s="27"/>
      <c r="K987" s="32"/>
      <c r="M987" s="32"/>
      <c r="N987" s="32"/>
      <c r="O987" s="32"/>
    </row>
    <row r="988" spans="1:15" ht="12.75">
      <c r="A988" s="31"/>
      <c r="C988" s="32"/>
      <c r="E988" s="32"/>
      <c r="I988" s="32"/>
      <c r="J988" s="27"/>
      <c r="K988" s="32"/>
      <c r="M988" s="32"/>
      <c r="N988" s="32"/>
      <c r="O988" s="32"/>
    </row>
    <row r="989" spans="1:15" ht="12.75">
      <c r="A989" s="31"/>
      <c r="C989" s="32"/>
      <c r="E989" s="32"/>
      <c r="I989" s="32"/>
      <c r="J989" s="27"/>
      <c r="K989" s="32"/>
      <c r="M989" s="32"/>
      <c r="N989" s="32"/>
      <c r="O989" s="32"/>
    </row>
    <row r="990" spans="1:15" ht="12.75">
      <c r="A990" s="31"/>
      <c r="C990" s="32"/>
      <c r="E990" s="32"/>
      <c r="I990" s="32"/>
      <c r="J990" s="27"/>
      <c r="K990" s="32"/>
      <c r="M990" s="32"/>
      <c r="N990" s="32"/>
      <c r="O990" s="32"/>
    </row>
    <row r="991" spans="1:15" ht="12.75">
      <c r="A991" s="31"/>
      <c r="C991" s="32"/>
      <c r="E991" s="32"/>
      <c r="I991" s="32"/>
      <c r="J991" s="27"/>
      <c r="K991" s="32"/>
      <c r="M991" s="32"/>
      <c r="N991" s="32"/>
      <c r="O991" s="32"/>
    </row>
    <row r="992" spans="1:15" ht="12.75">
      <c r="A992" s="31"/>
      <c r="C992" s="32"/>
      <c r="E992" s="32"/>
      <c r="I992" s="32"/>
      <c r="J992" s="27"/>
      <c r="K992" s="32"/>
      <c r="M992" s="32"/>
      <c r="N992" s="32"/>
      <c r="O992" s="32"/>
    </row>
    <row r="993" spans="1:15" ht="12.75">
      <c r="A993" s="31"/>
      <c r="C993" s="32"/>
      <c r="E993" s="32"/>
      <c r="I993" s="32"/>
      <c r="J993" s="27"/>
      <c r="K993" s="32"/>
      <c r="M993" s="32"/>
      <c r="N993" s="32"/>
      <c r="O993" s="32"/>
    </row>
    <row r="994" spans="1:15" ht="12.75">
      <c r="A994" s="31"/>
      <c r="C994" s="32"/>
      <c r="E994" s="32"/>
      <c r="I994" s="32"/>
      <c r="J994" s="27"/>
      <c r="K994" s="32"/>
      <c r="M994" s="32"/>
      <c r="N994" s="32"/>
      <c r="O994" s="32"/>
    </row>
    <row r="995" spans="1:15" ht="12.75">
      <c r="A995" s="31"/>
      <c r="C995" s="32"/>
      <c r="E995" s="32"/>
      <c r="I995" s="32"/>
      <c r="J995" s="27"/>
      <c r="K995" s="32"/>
      <c r="M995" s="32"/>
      <c r="N995" s="32"/>
      <c r="O995" s="32"/>
    </row>
    <row r="996" spans="1:15" ht="12.75">
      <c r="A996" s="31"/>
      <c r="C996" s="32"/>
      <c r="E996" s="32"/>
      <c r="I996" s="32"/>
      <c r="J996" s="27"/>
      <c r="K996" s="32"/>
      <c r="M996" s="32"/>
      <c r="N996" s="32"/>
      <c r="O996" s="32"/>
    </row>
    <row r="997" spans="1:15" ht="12.75">
      <c r="A997" s="31"/>
      <c r="C997" s="32"/>
      <c r="E997" s="32"/>
      <c r="I997" s="32"/>
      <c r="J997" s="27"/>
      <c r="K997" s="32"/>
      <c r="M997" s="32"/>
      <c r="N997" s="32"/>
      <c r="O997" s="32"/>
    </row>
    <row r="998" spans="1:15" ht="12.75">
      <c r="A998" s="31"/>
      <c r="C998" s="32"/>
      <c r="E998" s="32"/>
      <c r="I998" s="32"/>
      <c r="J998" s="27"/>
      <c r="K998" s="32"/>
      <c r="M998" s="32"/>
      <c r="N998" s="32"/>
      <c r="O998" s="32"/>
    </row>
    <row r="999" spans="1:15" ht="12.75">
      <c r="A999" s="31"/>
      <c r="C999" s="32"/>
      <c r="E999" s="32"/>
      <c r="I999" s="32"/>
      <c r="J999" s="27"/>
      <c r="K999" s="32"/>
      <c r="M999" s="32"/>
      <c r="N999" s="32"/>
      <c r="O999" s="32"/>
    </row>
    <row r="1000" spans="1:15" ht="12.75">
      <c r="A1000" s="31"/>
      <c r="C1000" s="32"/>
      <c r="E1000" s="32"/>
      <c r="I1000" s="32"/>
      <c r="J1000" s="27"/>
      <c r="K1000" s="32"/>
      <c r="M1000" s="32"/>
      <c r="N1000" s="32"/>
      <c r="O1000" s="32"/>
    </row>
    <row r="1001" spans="1:15" ht="12.75">
      <c r="A1001" s="31"/>
      <c r="C1001" s="32"/>
      <c r="E1001" s="32"/>
      <c r="I1001" s="32"/>
      <c r="J1001" s="27"/>
      <c r="K1001" s="32"/>
      <c r="M1001" s="32"/>
      <c r="N1001" s="32"/>
      <c r="O1001" s="32"/>
    </row>
    <row r="1002" spans="1:15" ht="12.75">
      <c r="A1002" s="31"/>
      <c r="C1002" s="32"/>
      <c r="E1002" s="32"/>
      <c r="I1002" s="32"/>
      <c r="J1002" s="27"/>
      <c r="K1002" s="32"/>
      <c r="M1002" s="32"/>
      <c r="N1002" s="32"/>
      <c r="O1002" s="32"/>
    </row>
    <row r="1003" spans="1:15" ht="12.75">
      <c r="A1003" s="31"/>
      <c r="C1003" s="32"/>
      <c r="E1003" s="32"/>
      <c r="I1003" s="32"/>
      <c r="J1003" s="27"/>
      <c r="K1003" s="32"/>
      <c r="M1003" s="32"/>
      <c r="N1003" s="32"/>
      <c r="O1003" s="32"/>
    </row>
    <row r="1004" spans="1:15" ht="12.75">
      <c r="A1004" s="31"/>
      <c r="C1004" s="32"/>
      <c r="E1004" s="32"/>
      <c r="I1004" s="32"/>
      <c r="J1004" s="27"/>
      <c r="K1004" s="32"/>
      <c r="M1004" s="32"/>
      <c r="N1004" s="32"/>
      <c r="O1004" s="32"/>
    </row>
    <row r="1005" spans="1:15" ht="12.75">
      <c r="A1005" s="31"/>
      <c r="C1005" s="32"/>
      <c r="E1005" s="32"/>
      <c r="I1005" s="32"/>
      <c r="J1005" s="27"/>
      <c r="K1005" s="32"/>
      <c r="M1005" s="32"/>
      <c r="N1005" s="32"/>
      <c r="O1005" s="32"/>
    </row>
    <row r="1006" spans="1:15" ht="12.75">
      <c r="A1006" s="31"/>
      <c r="C1006" s="32"/>
      <c r="E1006" s="32"/>
      <c r="I1006" s="32"/>
      <c r="J1006" s="27"/>
      <c r="K1006" s="32"/>
      <c r="M1006" s="32"/>
      <c r="N1006" s="32"/>
      <c r="O1006" s="32"/>
    </row>
    <row r="1007" spans="1:15" ht="12.75">
      <c r="A1007" s="31"/>
      <c r="C1007" s="32"/>
      <c r="E1007" s="32"/>
      <c r="I1007" s="32"/>
      <c r="J1007" s="27"/>
      <c r="K1007" s="32"/>
      <c r="M1007" s="32"/>
      <c r="N1007" s="32"/>
      <c r="O1007" s="32"/>
    </row>
    <row r="1008" spans="1:15" ht="12.75">
      <c r="A1008" s="31"/>
      <c r="C1008" s="32"/>
      <c r="E1008" s="32"/>
      <c r="I1008" s="32"/>
      <c r="J1008" s="27"/>
      <c r="K1008" s="32"/>
      <c r="M1008" s="32"/>
      <c r="N1008" s="32"/>
      <c r="O1008" s="32"/>
    </row>
    <row r="1009" spans="1:15" ht="12.75">
      <c r="A1009" s="31"/>
      <c r="C1009" s="32"/>
      <c r="E1009" s="32"/>
      <c r="I1009" s="32"/>
      <c r="J1009" s="27"/>
      <c r="K1009" s="32"/>
      <c r="M1009" s="32"/>
      <c r="N1009" s="32"/>
      <c r="O1009" s="32"/>
    </row>
    <row r="1010" spans="1:15" ht="12.75">
      <c r="A1010" s="31"/>
      <c r="C1010" s="32"/>
      <c r="E1010" s="32"/>
      <c r="I1010" s="32"/>
      <c r="J1010" s="27"/>
      <c r="K1010" s="32"/>
      <c r="M1010" s="32"/>
      <c r="N1010" s="32"/>
      <c r="O1010" s="32"/>
    </row>
    <row r="1011" spans="1:15" ht="12.75">
      <c r="A1011" s="31"/>
      <c r="C1011" s="32"/>
      <c r="E1011" s="32"/>
      <c r="I1011" s="32"/>
      <c r="J1011" s="27"/>
      <c r="K1011" s="32"/>
      <c r="M1011" s="32"/>
      <c r="N1011" s="32"/>
      <c r="O1011" s="32"/>
    </row>
    <row r="1012" spans="1:15" ht="12.75">
      <c r="A1012" s="31"/>
      <c r="C1012" s="32"/>
      <c r="E1012" s="32"/>
      <c r="I1012" s="32"/>
      <c r="J1012" s="27"/>
      <c r="K1012" s="32"/>
      <c r="M1012" s="32"/>
      <c r="N1012" s="32"/>
      <c r="O1012" s="32"/>
    </row>
    <row r="1013" spans="1:15" ht="12.75">
      <c r="A1013" s="31"/>
      <c r="C1013" s="32"/>
      <c r="E1013" s="32"/>
      <c r="I1013" s="32"/>
      <c r="J1013" s="27"/>
      <c r="K1013" s="32"/>
      <c r="M1013" s="32"/>
      <c r="N1013" s="32"/>
      <c r="O1013" s="32"/>
    </row>
    <row r="1014" spans="1:15" ht="12.75">
      <c r="A1014" s="31"/>
      <c r="C1014" s="32"/>
      <c r="E1014" s="32"/>
      <c r="I1014" s="32"/>
      <c r="J1014" s="27"/>
      <c r="K1014" s="32"/>
      <c r="M1014" s="32"/>
      <c r="N1014" s="32"/>
      <c r="O1014" s="32"/>
    </row>
    <row r="1015" spans="1:15" ht="12.75">
      <c r="A1015" s="31"/>
      <c r="C1015" s="32"/>
      <c r="E1015" s="32"/>
      <c r="I1015" s="32"/>
      <c r="J1015" s="27"/>
      <c r="K1015" s="32"/>
      <c r="M1015" s="32"/>
      <c r="N1015" s="32"/>
      <c r="O1015" s="32"/>
    </row>
    <row r="1016" spans="1:15" ht="12.75">
      <c r="A1016" s="31"/>
      <c r="C1016" s="32"/>
      <c r="E1016" s="32"/>
      <c r="I1016" s="32"/>
      <c r="J1016" s="27"/>
      <c r="K1016" s="32"/>
      <c r="M1016" s="32"/>
      <c r="N1016" s="32"/>
      <c r="O1016" s="32"/>
    </row>
    <row r="1017" spans="1:15" ht="12.75">
      <c r="A1017" s="31"/>
      <c r="C1017" s="32"/>
      <c r="E1017" s="32"/>
      <c r="I1017" s="32"/>
      <c r="J1017" s="27"/>
      <c r="K1017" s="32"/>
      <c r="M1017" s="32"/>
      <c r="N1017" s="32"/>
      <c r="O1017" s="32"/>
    </row>
    <row r="1018" spans="1:15" ht="12.75">
      <c r="A1018" s="31"/>
      <c r="C1018" s="32"/>
      <c r="E1018" s="32"/>
      <c r="I1018" s="32"/>
      <c r="J1018" s="27"/>
      <c r="K1018" s="32"/>
      <c r="M1018" s="32"/>
      <c r="N1018" s="32"/>
      <c r="O1018" s="32"/>
    </row>
    <row r="1019" spans="1:15" ht="12.75">
      <c r="A1019" s="31"/>
      <c r="C1019" s="32"/>
      <c r="E1019" s="32"/>
      <c r="I1019" s="32"/>
      <c r="J1019" s="27"/>
      <c r="K1019" s="32"/>
      <c r="M1019" s="32"/>
      <c r="N1019" s="32"/>
      <c r="O1019" s="32"/>
    </row>
    <row r="1020" spans="1:15" ht="12.75">
      <c r="A1020" s="31"/>
      <c r="C1020" s="32"/>
      <c r="E1020" s="32"/>
      <c r="I1020" s="32"/>
      <c r="J1020" s="27"/>
      <c r="K1020" s="32"/>
      <c r="M1020" s="32"/>
      <c r="N1020" s="32"/>
      <c r="O1020" s="32"/>
    </row>
    <row r="1021" spans="1:15" ht="12.75">
      <c r="A1021" s="31"/>
      <c r="C1021" s="32"/>
      <c r="E1021" s="32"/>
      <c r="I1021" s="32"/>
      <c r="J1021" s="27"/>
      <c r="K1021" s="32"/>
      <c r="M1021" s="32"/>
      <c r="N1021" s="32"/>
      <c r="O1021" s="32"/>
    </row>
    <row r="1022" spans="1:15" ht="12.75">
      <c r="A1022" s="31"/>
      <c r="C1022" s="32"/>
      <c r="E1022" s="32"/>
      <c r="I1022" s="32"/>
      <c r="J1022" s="27"/>
      <c r="K1022" s="32"/>
      <c r="M1022" s="32"/>
      <c r="N1022" s="32"/>
      <c r="O1022" s="32"/>
    </row>
    <row r="1023" spans="1:15" ht="12.75">
      <c r="A1023" s="31"/>
      <c r="C1023" s="32"/>
      <c r="E1023" s="32"/>
      <c r="I1023" s="32"/>
      <c r="J1023" s="27"/>
      <c r="K1023" s="32"/>
      <c r="M1023" s="32"/>
      <c r="N1023" s="32"/>
      <c r="O1023" s="32"/>
    </row>
    <row r="1024" spans="1:15" ht="12.75">
      <c r="A1024" s="31"/>
      <c r="C1024" s="32"/>
      <c r="E1024" s="32"/>
      <c r="I1024" s="32"/>
      <c r="J1024" s="27"/>
      <c r="K1024" s="32"/>
      <c r="M1024" s="32"/>
      <c r="N1024" s="32"/>
      <c r="O1024" s="32"/>
    </row>
    <row r="1025" spans="1:15" ht="12.75">
      <c r="A1025" s="31"/>
      <c r="C1025" s="32"/>
      <c r="E1025" s="32"/>
      <c r="I1025" s="32"/>
      <c r="J1025" s="27"/>
      <c r="K1025" s="32"/>
      <c r="M1025" s="32"/>
      <c r="N1025" s="32"/>
      <c r="O1025" s="32"/>
    </row>
    <row r="1026" spans="1:15" ht="12.75">
      <c r="A1026" s="31"/>
      <c r="C1026" s="32"/>
      <c r="E1026" s="32"/>
      <c r="I1026" s="32"/>
      <c r="J1026" s="27"/>
      <c r="K1026" s="32"/>
      <c r="M1026" s="32"/>
      <c r="N1026" s="32"/>
      <c r="O1026" s="32"/>
    </row>
    <row r="1027" spans="1:15" ht="12.75">
      <c r="A1027" s="31"/>
      <c r="C1027" s="32"/>
      <c r="E1027" s="32"/>
      <c r="I1027" s="32"/>
      <c r="J1027" s="27"/>
      <c r="K1027" s="32"/>
      <c r="M1027" s="32"/>
      <c r="N1027" s="32"/>
      <c r="O1027" s="32"/>
    </row>
    <row r="1028" spans="1:15" ht="12.75">
      <c r="A1028" s="31"/>
      <c r="C1028" s="32"/>
      <c r="E1028" s="32"/>
      <c r="I1028" s="32"/>
      <c r="J1028" s="27"/>
      <c r="K1028" s="32"/>
      <c r="M1028" s="32"/>
      <c r="N1028" s="32"/>
      <c r="O1028" s="32"/>
    </row>
    <row r="1029" spans="1:15" ht="12.75">
      <c r="A1029" s="31"/>
      <c r="C1029" s="32"/>
      <c r="E1029" s="32"/>
      <c r="I1029" s="32"/>
      <c r="J1029" s="27"/>
      <c r="K1029" s="32"/>
      <c r="M1029" s="32"/>
      <c r="N1029" s="32"/>
      <c r="O1029" s="32"/>
    </row>
    <row r="1030" spans="1:15" ht="12.75">
      <c r="A1030" s="31"/>
      <c r="C1030" s="32"/>
      <c r="E1030" s="32"/>
      <c r="I1030" s="32"/>
      <c r="J1030" s="27"/>
      <c r="K1030" s="32"/>
      <c r="M1030" s="32"/>
      <c r="N1030" s="32"/>
      <c r="O1030" s="32"/>
    </row>
    <row r="1031" spans="1:15" ht="12.75">
      <c r="A1031" s="31"/>
      <c r="C1031" s="32"/>
      <c r="E1031" s="32"/>
      <c r="I1031" s="32"/>
      <c r="J1031" s="27"/>
      <c r="K1031" s="32"/>
      <c r="M1031" s="32"/>
      <c r="N1031" s="32"/>
      <c r="O1031" s="32"/>
    </row>
    <row r="1032" spans="1:15" ht="12.75">
      <c r="A1032" s="31"/>
      <c r="C1032" s="32"/>
      <c r="E1032" s="32"/>
      <c r="I1032" s="32"/>
      <c r="J1032" s="27"/>
      <c r="K1032" s="32"/>
      <c r="M1032" s="32"/>
      <c r="N1032" s="32"/>
      <c r="O1032" s="32"/>
    </row>
    <row r="1033" spans="1:15" ht="12.75">
      <c r="A1033" s="31"/>
      <c r="C1033" s="32"/>
      <c r="E1033" s="32"/>
      <c r="I1033" s="32"/>
      <c r="J1033" s="27"/>
      <c r="K1033" s="32"/>
      <c r="M1033" s="32"/>
      <c r="N1033" s="32"/>
      <c r="O1033" s="32"/>
    </row>
    <row r="1034" spans="1:15" ht="12.75">
      <c r="A1034" s="31"/>
      <c r="C1034" s="32"/>
      <c r="E1034" s="32"/>
      <c r="I1034" s="32"/>
      <c r="J1034" s="27"/>
      <c r="K1034" s="32"/>
      <c r="M1034" s="32"/>
      <c r="N1034" s="32"/>
      <c r="O1034" s="32"/>
    </row>
    <row r="1035" spans="1:15" ht="12.75">
      <c r="A1035" s="31"/>
      <c r="C1035" s="32"/>
      <c r="E1035" s="32"/>
      <c r="I1035" s="32"/>
      <c r="J1035" s="27"/>
      <c r="K1035" s="32"/>
      <c r="M1035" s="32"/>
      <c r="N1035" s="32"/>
      <c r="O1035" s="32"/>
    </row>
    <row r="1036" spans="1:15" ht="12.75">
      <c r="A1036" s="31"/>
      <c r="C1036" s="32"/>
      <c r="E1036" s="32"/>
      <c r="I1036" s="32"/>
      <c r="J1036" s="27"/>
      <c r="K1036" s="32"/>
      <c r="M1036" s="32"/>
      <c r="N1036" s="32"/>
      <c r="O1036" s="32"/>
    </row>
    <row r="1037" spans="1:15" ht="12.75">
      <c r="A1037" s="31"/>
      <c r="C1037" s="32"/>
      <c r="E1037" s="32"/>
      <c r="I1037" s="32"/>
      <c r="J1037" s="27"/>
      <c r="K1037" s="32"/>
      <c r="M1037" s="32"/>
      <c r="N1037" s="32"/>
      <c r="O1037" s="32"/>
    </row>
    <row r="1038" spans="1:15" ht="12.75">
      <c r="A1038" s="31"/>
      <c r="C1038" s="32"/>
      <c r="E1038" s="32"/>
      <c r="I1038" s="32"/>
      <c r="J1038" s="27"/>
      <c r="K1038" s="32"/>
      <c r="M1038" s="32"/>
      <c r="N1038" s="32"/>
      <c r="O1038" s="32"/>
    </row>
    <row r="1039" spans="1:15" ht="12.75">
      <c r="A1039" s="31"/>
      <c r="C1039" s="32"/>
      <c r="E1039" s="32"/>
      <c r="I1039" s="32"/>
      <c r="J1039" s="27"/>
      <c r="K1039" s="32"/>
      <c r="M1039" s="32"/>
      <c r="N1039" s="32"/>
      <c r="O1039" s="32"/>
    </row>
    <row r="1040" spans="1:15" ht="12.75">
      <c r="A1040" s="31"/>
      <c r="C1040" s="32"/>
      <c r="E1040" s="32"/>
      <c r="I1040" s="32"/>
      <c r="J1040" s="27"/>
      <c r="K1040" s="32"/>
      <c r="M1040" s="32"/>
      <c r="N1040" s="32"/>
      <c r="O1040" s="32"/>
    </row>
    <row r="1041" spans="1:15" ht="12.75">
      <c r="A1041" s="31"/>
      <c r="C1041" s="32"/>
      <c r="E1041" s="32"/>
      <c r="I1041" s="32"/>
      <c r="J1041" s="27"/>
      <c r="K1041" s="32"/>
      <c r="M1041" s="32"/>
      <c r="N1041" s="32"/>
      <c r="O1041" s="32"/>
    </row>
    <row r="1042" spans="1:15" ht="12.75">
      <c r="A1042" s="31"/>
      <c r="C1042" s="32"/>
      <c r="E1042" s="32"/>
      <c r="I1042" s="32"/>
      <c r="J1042" s="27"/>
      <c r="K1042" s="32"/>
      <c r="M1042" s="32"/>
      <c r="N1042" s="32"/>
      <c r="O1042" s="32"/>
    </row>
    <row r="1043" spans="1:15" ht="12.75">
      <c r="A1043" s="31"/>
      <c r="C1043" s="32"/>
      <c r="E1043" s="32"/>
      <c r="I1043" s="32"/>
      <c r="J1043" s="27"/>
      <c r="K1043" s="32"/>
      <c r="M1043" s="32"/>
      <c r="N1043" s="32"/>
      <c r="O1043" s="32"/>
    </row>
    <row r="1044" spans="1:15" ht="12.75">
      <c r="A1044" s="31"/>
      <c r="C1044" s="32"/>
      <c r="E1044" s="32"/>
      <c r="I1044" s="32"/>
      <c r="J1044" s="27"/>
      <c r="K1044" s="32"/>
      <c r="M1044" s="32"/>
      <c r="N1044" s="32"/>
      <c r="O1044" s="32"/>
    </row>
    <row r="1045" spans="1:15" ht="12.75">
      <c r="A1045" s="31"/>
      <c r="C1045" s="32"/>
      <c r="E1045" s="32"/>
      <c r="I1045" s="32"/>
      <c r="J1045" s="27"/>
      <c r="K1045" s="32"/>
      <c r="M1045" s="32"/>
      <c r="N1045" s="32"/>
      <c r="O1045" s="32"/>
    </row>
    <row r="1046" spans="1:15" ht="12.75">
      <c r="A1046" s="31"/>
      <c r="C1046" s="32"/>
      <c r="E1046" s="32"/>
      <c r="I1046" s="32"/>
      <c r="J1046" s="27"/>
      <c r="K1046" s="32"/>
      <c r="M1046" s="32"/>
      <c r="N1046" s="32"/>
      <c r="O1046" s="32"/>
    </row>
    <row r="1047" spans="1:15" ht="12.75">
      <c r="A1047" s="31"/>
      <c r="C1047" s="32"/>
      <c r="E1047" s="32"/>
      <c r="I1047" s="32"/>
      <c r="J1047" s="27"/>
      <c r="K1047" s="32"/>
      <c r="M1047" s="32"/>
      <c r="N1047" s="32"/>
      <c r="O1047" s="32"/>
    </row>
    <row r="1048" spans="1:15" ht="12.75">
      <c r="A1048" s="31"/>
      <c r="C1048" s="32"/>
      <c r="E1048" s="32"/>
      <c r="I1048" s="32"/>
      <c r="J1048" s="27"/>
      <c r="K1048" s="32"/>
      <c r="M1048" s="32"/>
      <c r="N1048" s="32"/>
      <c r="O1048" s="32"/>
    </row>
    <row r="1049" spans="1:15" ht="12.75">
      <c r="A1049" s="31"/>
      <c r="C1049" s="32"/>
      <c r="E1049" s="32"/>
      <c r="I1049" s="32"/>
      <c r="J1049" s="27"/>
      <c r="K1049" s="32"/>
      <c r="M1049" s="32"/>
      <c r="N1049" s="32"/>
      <c r="O1049" s="32"/>
    </row>
    <row r="1050" spans="1:15" ht="12.75">
      <c r="A1050" s="31"/>
      <c r="C1050" s="32"/>
      <c r="E1050" s="32"/>
      <c r="I1050" s="32"/>
      <c r="J1050" s="27"/>
      <c r="K1050" s="32"/>
      <c r="M1050" s="32"/>
      <c r="N1050" s="32"/>
      <c r="O1050" s="32"/>
    </row>
    <row r="1051" spans="1:15" ht="12.75">
      <c r="A1051" s="31"/>
      <c r="C1051" s="32"/>
      <c r="E1051" s="32"/>
      <c r="I1051" s="32"/>
      <c r="J1051" s="27"/>
      <c r="K1051" s="32"/>
      <c r="M1051" s="32"/>
      <c r="N1051" s="32"/>
      <c r="O1051" s="32"/>
    </row>
    <row r="1052" spans="1:15" ht="12.75">
      <c r="A1052" s="31"/>
      <c r="C1052" s="32"/>
      <c r="E1052" s="32"/>
      <c r="I1052" s="32"/>
      <c r="J1052" s="27"/>
      <c r="K1052" s="32"/>
      <c r="M1052" s="32"/>
      <c r="N1052" s="32"/>
      <c r="O1052" s="32"/>
    </row>
    <row r="1053" spans="1:15" ht="12.75">
      <c r="A1053" s="31"/>
      <c r="C1053" s="32"/>
      <c r="E1053" s="32"/>
      <c r="I1053" s="32"/>
      <c r="J1053" s="27"/>
      <c r="K1053" s="32"/>
      <c r="M1053" s="32"/>
      <c r="N1053" s="32"/>
      <c r="O1053" s="32"/>
    </row>
    <row r="1054" spans="1:15" ht="12.75">
      <c r="A1054" s="31"/>
      <c r="C1054" s="32"/>
      <c r="E1054" s="32"/>
      <c r="I1054" s="32"/>
      <c r="J1054" s="27"/>
      <c r="K1054" s="32"/>
      <c r="M1054" s="32"/>
      <c r="N1054" s="32"/>
      <c r="O1054" s="32"/>
    </row>
    <row r="1055" spans="1:15" ht="12.75">
      <c r="A1055" s="31"/>
      <c r="C1055" s="32"/>
      <c r="E1055" s="32"/>
      <c r="I1055" s="32"/>
      <c r="J1055" s="27"/>
      <c r="K1055" s="32"/>
      <c r="M1055" s="32"/>
      <c r="N1055" s="32"/>
      <c r="O1055" s="32"/>
    </row>
    <row r="1056" spans="1:15" ht="12.75">
      <c r="A1056" s="31"/>
      <c r="C1056" s="32"/>
      <c r="E1056" s="32"/>
      <c r="I1056" s="32"/>
      <c r="J1056" s="27"/>
      <c r="K1056" s="32"/>
      <c r="M1056" s="32"/>
      <c r="N1056" s="32"/>
      <c r="O1056" s="32"/>
    </row>
    <row r="1057" spans="1:15" ht="12.75">
      <c r="A1057" s="31"/>
      <c r="C1057" s="32"/>
      <c r="E1057" s="32"/>
      <c r="I1057" s="32"/>
      <c r="J1057" s="27"/>
      <c r="K1057" s="32"/>
      <c r="M1057" s="32"/>
      <c r="N1057" s="32"/>
      <c r="O1057" s="32"/>
    </row>
    <row r="1058" spans="1:15" ht="12.75">
      <c r="A1058" s="31"/>
      <c r="C1058" s="32"/>
      <c r="E1058" s="32"/>
      <c r="I1058" s="32"/>
      <c r="J1058" s="27"/>
      <c r="K1058" s="32"/>
      <c r="M1058" s="32"/>
      <c r="N1058" s="32"/>
      <c r="O1058" s="32"/>
    </row>
    <row r="1059" spans="1:15" ht="12.75">
      <c r="A1059" s="31"/>
      <c r="C1059" s="32"/>
      <c r="E1059" s="32"/>
      <c r="I1059" s="32"/>
      <c r="J1059" s="27"/>
      <c r="K1059" s="32"/>
      <c r="M1059" s="32"/>
      <c r="N1059" s="32"/>
      <c r="O1059" s="32"/>
    </row>
    <row r="1060" spans="1:15" ht="12.75">
      <c r="A1060" s="31"/>
      <c r="C1060" s="32"/>
      <c r="E1060" s="32"/>
      <c r="I1060" s="32"/>
      <c r="J1060" s="27"/>
      <c r="K1060" s="32"/>
      <c r="M1060" s="32"/>
      <c r="N1060" s="32"/>
      <c r="O1060" s="32"/>
    </row>
    <row r="1061" spans="1:15" ht="12.75">
      <c r="A1061" s="31"/>
      <c r="C1061" s="32"/>
      <c r="E1061" s="32"/>
      <c r="I1061" s="32"/>
      <c r="J1061" s="27"/>
      <c r="K1061" s="32"/>
      <c r="M1061" s="32"/>
      <c r="N1061" s="32"/>
      <c r="O1061" s="32"/>
    </row>
    <row r="1062" spans="1:15" ht="12.75">
      <c r="A1062" s="31"/>
      <c r="C1062" s="32"/>
      <c r="E1062" s="32"/>
      <c r="I1062" s="32"/>
      <c r="J1062" s="27"/>
      <c r="K1062" s="32"/>
      <c r="M1062" s="32"/>
      <c r="N1062" s="32"/>
      <c r="O1062" s="32"/>
    </row>
    <row r="1063" spans="1:15" ht="12.75">
      <c r="A1063" s="31"/>
      <c r="C1063" s="32"/>
      <c r="E1063" s="32"/>
      <c r="I1063" s="32"/>
      <c r="J1063" s="27"/>
      <c r="K1063" s="32"/>
      <c r="M1063" s="32"/>
      <c r="N1063" s="32"/>
      <c r="O1063" s="32"/>
    </row>
    <row r="1064" spans="1:15" ht="12.75">
      <c r="A1064" s="31"/>
      <c r="C1064" s="32"/>
      <c r="E1064" s="32"/>
      <c r="I1064" s="32"/>
      <c r="J1064" s="27"/>
      <c r="K1064" s="32"/>
      <c r="M1064" s="32"/>
      <c r="N1064" s="32"/>
      <c r="O1064" s="32"/>
    </row>
    <row r="1065" spans="1:15" ht="12.75">
      <c r="A1065" s="31"/>
      <c r="C1065" s="32"/>
      <c r="E1065" s="32"/>
      <c r="I1065" s="32"/>
      <c r="J1065" s="27"/>
      <c r="K1065" s="32"/>
      <c r="M1065" s="32"/>
      <c r="N1065" s="32"/>
      <c r="O1065" s="32"/>
    </row>
    <row r="1066" spans="1:15" ht="12.75">
      <c r="A1066" s="31"/>
      <c r="C1066" s="32"/>
      <c r="E1066" s="32"/>
      <c r="I1066" s="32"/>
      <c r="J1066" s="27"/>
      <c r="K1066" s="32"/>
      <c r="M1066" s="32"/>
      <c r="N1066" s="32"/>
      <c r="O1066" s="32"/>
    </row>
    <row r="1067" spans="1:15" ht="12.75">
      <c r="A1067" s="31"/>
      <c r="C1067" s="32"/>
      <c r="E1067" s="32"/>
      <c r="I1067" s="32"/>
      <c r="J1067" s="27"/>
      <c r="K1067" s="32"/>
      <c r="M1067" s="32"/>
      <c r="N1067" s="32"/>
      <c r="O1067" s="32"/>
    </row>
    <row r="1068" spans="1:15" ht="12.75">
      <c r="A1068" s="31"/>
      <c r="C1068" s="32"/>
      <c r="E1068" s="32"/>
      <c r="I1068" s="32"/>
      <c r="J1068" s="27"/>
      <c r="K1068" s="32"/>
      <c r="M1068" s="32"/>
      <c r="N1068" s="32"/>
      <c r="O1068" s="32"/>
    </row>
    <row r="1069" spans="1:15" ht="12.75">
      <c r="A1069" s="31"/>
      <c r="C1069" s="32"/>
      <c r="E1069" s="32"/>
      <c r="I1069" s="32"/>
      <c r="J1069" s="27"/>
      <c r="K1069" s="32"/>
      <c r="M1069" s="32"/>
      <c r="N1069" s="32"/>
      <c r="O1069" s="32"/>
    </row>
    <row r="1070" spans="3:15" ht="12.75">
      <c r="C1070" s="32"/>
      <c r="E1070" s="32"/>
      <c r="I1070" s="32"/>
      <c r="J1070" s="27"/>
      <c r="K1070" s="32"/>
      <c r="M1070" s="32"/>
      <c r="N1070" s="32"/>
      <c r="O1070" s="32"/>
    </row>
    <row r="1071" spans="3:15" ht="12.75">
      <c r="C1071" s="32"/>
      <c r="E1071" s="32"/>
      <c r="I1071" s="32"/>
      <c r="J1071" s="27"/>
      <c r="K1071" s="32"/>
      <c r="M1071" s="32"/>
      <c r="N1071" s="32"/>
      <c r="O1071" s="32"/>
    </row>
    <row r="1072" spans="3:15" ht="12.75">
      <c r="C1072" s="32"/>
      <c r="E1072" s="32"/>
      <c r="I1072" s="32"/>
      <c r="J1072" s="27"/>
      <c r="K1072" s="32"/>
      <c r="M1072" s="32"/>
      <c r="N1072" s="32"/>
      <c r="O1072" s="32"/>
    </row>
    <row r="1073" spans="3:15" ht="12.75">
      <c r="C1073" s="32"/>
      <c r="E1073" s="32"/>
      <c r="I1073" s="32"/>
      <c r="J1073" s="27"/>
      <c r="K1073" s="32"/>
      <c r="M1073" s="32"/>
      <c r="N1073" s="32"/>
      <c r="O1073" s="32"/>
    </row>
    <row r="1074" spans="3:15" ht="12.75">
      <c r="C1074" s="32"/>
      <c r="E1074" s="32"/>
      <c r="I1074" s="32"/>
      <c r="J1074" s="27"/>
      <c r="K1074" s="32"/>
      <c r="M1074" s="32"/>
      <c r="N1074" s="32"/>
      <c r="O1074" s="32"/>
    </row>
    <row r="1075" spans="3:15" ht="12.75">
      <c r="C1075" s="32"/>
      <c r="E1075" s="32"/>
      <c r="I1075" s="32"/>
      <c r="J1075" s="27"/>
      <c r="K1075" s="32"/>
      <c r="M1075" s="32"/>
      <c r="N1075" s="32"/>
      <c r="O1075" s="32"/>
    </row>
    <row r="1076" spans="3:15" ht="12.75">
      <c r="C1076" s="32"/>
      <c r="E1076" s="32"/>
      <c r="I1076" s="32"/>
      <c r="J1076" s="27"/>
      <c r="K1076" s="32"/>
      <c r="M1076" s="32"/>
      <c r="N1076" s="32"/>
      <c r="O1076" s="32"/>
    </row>
    <row r="1077" spans="3:15" ht="12.75">
      <c r="C1077" s="32"/>
      <c r="E1077" s="32"/>
      <c r="I1077" s="32"/>
      <c r="J1077" s="27"/>
      <c r="K1077" s="32"/>
      <c r="M1077" s="32"/>
      <c r="N1077" s="32"/>
      <c r="O1077" s="32"/>
    </row>
    <row r="1078" spans="3:15" ht="12.75">
      <c r="C1078" s="32"/>
      <c r="E1078" s="32"/>
      <c r="I1078" s="32"/>
      <c r="J1078" s="27"/>
      <c r="K1078" s="32"/>
      <c r="M1078" s="32"/>
      <c r="N1078" s="32"/>
      <c r="O1078" s="32"/>
    </row>
    <row r="1079" spans="3:15" ht="12.75">
      <c r="C1079" s="32"/>
      <c r="E1079" s="32"/>
      <c r="I1079" s="32"/>
      <c r="J1079" s="27"/>
      <c r="K1079" s="32"/>
      <c r="M1079" s="32"/>
      <c r="N1079" s="32"/>
      <c r="O1079" s="32"/>
    </row>
    <row r="1080" spans="3:15" ht="12.75">
      <c r="C1080" s="32"/>
      <c r="E1080" s="32"/>
      <c r="I1080" s="32"/>
      <c r="J1080" s="27"/>
      <c r="K1080" s="32"/>
      <c r="M1080" s="32"/>
      <c r="N1080" s="32"/>
      <c r="O1080" s="32"/>
    </row>
    <row r="1081" spans="3:15" ht="12.75">
      <c r="C1081" s="32"/>
      <c r="E1081" s="32"/>
      <c r="I1081" s="32"/>
      <c r="J1081" s="27"/>
      <c r="K1081" s="32"/>
      <c r="M1081" s="32"/>
      <c r="N1081" s="32"/>
      <c r="O1081" s="32"/>
    </row>
    <row r="1082" spans="3:15" ht="12.75">
      <c r="C1082" s="32"/>
      <c r="E1082" s="32"/>
      <c r="I1082" s="32"/>
      <c r="J1082" s="27"/>
      <c r="K1082" s="32"/>
      <c r="M1082" s="32"/>
      <c r="N1082" s="32"/>
      <c r="O1082" s="32"/>
    </row>
    <row r="1083" spans="3:15" ht="12.75">
      <c r="C1083" s="32"/>
      <c r="E1083" s="32"/>
      <c r="I1083" s="32"/>
      <c r="J1083" s="27"/>
      <c r="K1083" s="32"/>
      <c r="M1083" s="32"/>
      <c r="N1083" s="32"/>
      <c r="O1083" s="32"/>
    </row>
    <row r="1084" spans="3:15" ht="12.75">
      <c r="C1084" s="32"/>
      <c r="E1084" s="32"/>
      <c r="I1084" s="32"/>
      <c r="J1084" s="27"/>
      <c r="K1084" s="32"/>
      <c r="M1084" s="32"/>
      <c r="N1084" s="32"/>
      <c r="O1084" s="32"/>
    </row>
    <row r="1085" spans="3:15" ht="12.75">
      <c r="C1085" s="32"/>
      <c r="E1085" s="32"/>
      <c r="I1085" s="32"/>
      <c r="J1085" s="27"/>
      <c r="K1085" s="32"/>
      <c r="M1085" s="32"/>
      <c r="N1085" s="32"/>
      <c r="O1085" s="32"/>
    </row>
    <row r="1086" spans="3:15" ht="12.75">
      <c r="C1086" s="32"/>
      <c r="E1086" s="32"/>
      <c r="I1086" s="32"/>
      <c r="J1086" s="27"/>
      <c r="K1086" s="32"/>
      <c r="M1086" s="32"/>
      <c r="N1086" s="32"/>
      <c r="O1086" s="32"/>
    </row>
    <row r="1087" spans="3:15" ht="12.75">
      <c r="C1087" s="32"/>
      <c r="E1087" s="32"/>
      <c r="I1087" s="32"/>
      <c r="J1087" s="27"/>
      <c r="K1087" s="32"/>
      <c r="M1087" s="32"/>
      <c r="N1087" s="32"/>
      <c r="O1087" s="32"/>
    </row>
    <row r="1088" spans="3:15" ht="12.75">
      <c r="C1088" s="32"/>
      <c r="E1088" s="32"/>
      <c r="I1088" s="32"/>
      <c r="J1088" s="27"/>
      <c r="K1088" s="32"/>
      <c r="M1088" s="32"/>
      <c r="N1088" s="32"/>
      <c r="O1088" s="32"/>
    </row>
    <row r="1089" spans="3:15" ht="12.75">
      <c r="C1089" s="32"/>
      <c r="E1089" s="32"/>
      <c r="I1089" s="32"/>
      <c r="J1089" s="27"/>
      <c r="K1089" s="32"/>
      <c r="M1089" s="32"/>
      <c r="N1089" s="32"/>
      <c r="O1089" s="32"/>
    </row>
    <row r="1090" spans="3:15" ht="12.75">
      <c r="C1090" s="32"/>
      <c r="E1090" s="32"/>
      <c r="I1090" s="32"/>
      <c r="J1090" s="27"/>
      <c r="K1090" s="32"/>
      <c r="M1090" s="32"/>
      <c r="N1090" s="32"/>
      <c r="O1090" s="32"/>
    </row>
    <row r="1091" spans="3:15" ht="12.75">
      <c r="C1091" s="32"/>
      <c r="E1091" s="32"/>
      <c r="I1091" s="32"/>
      <c r="J1091" s="27"/>
      <c r="K1091" s="32"/>
      <c r="M1091" s="32"/>
      <c r="N1091" s="32"/>
      <c r="O1091" s="32"/>
    </row>
    <row r="1092" spans="3:15" ht="12.75">
      <c r="C1092" s="32"/>
      <c r="E1092" s="32"/>
      <c r="I1092" s="32"/>
      <c r="J1092" s="27"/>
      <c r="K1092" s="32"/>
      <c r="M1092" s="32"/>
      <c r="N1092" s="32"/>
      <c r="O1092" s="32"/>
    </row>
    <row r="1093" spans="3:15" ht="12.75">
      <c r="C1093" s="32"/>
      <c r="E1093" s="32"/>
      <c r="I1093" s="32"/>
      <c r="J1093" s="27"/>
      <c r="K1093" s="32"/>
      <c r="M1093" s="32"/>
      <c r="N1093" s="32"/>
      <c r="O1093" s="32"/>
    </row>
    <row r="1094" spans="3:15" ht="12.75">
      <c r="C1094" s="32"/>
      <c r="E1094" s="32"/>
      <c r="I1094" s="32"/>
      <c r="J1094" s="27"/>
      <c r="K1094" s="32"/>
      <c r="M1094" s="32"/>
      <c r="N1094" s="32"/>
      <c r="O1094" s="32"/>
    </row>
    <row r="1095" spans="3:15" ht="12.75">
      <c r="C1095" s="32"/>
      <c r="E1095" s="32"/>
      <c r="I1095" s="32"/>
      <c r="J1095" s="27"/>
      <c r="K1095" s="32"/>
      <c r="M1095" s="32"/>
      <c r="N1095" s="32"/>
      <c r="O1095" s="32"/>
    </row>
    <row r="1096" spans="3:15" ht="12.75">
      <c r="C1096" s="32"/>
      <c r="E1096" s="32"/>
      <c r="I1096" s="32"/>
      <c r="J1096" s="27"/>
      <c r="K1096" s="32"/>
      <c r="M1096" s="32"/>
      <c r="N1096" s="32"/>
      <c r="O1096" s="32"/>
    </row>
    <row r="1097" spans="3:15" ht="12.75">
      <c r="C1097" s="32"/>
      <c r="E1097" s="32"/>
      <c r="I1097" s="32"/>
      <c r="J1097" s="27"/>
      <c r="K1097" s="32"/>
      <c r="M1097" s="32"/>
      <c r="N1097" s="32"/>
      <c r="O1097" s="32"/>
    </row>
    <row r="1098" spans="3:15" ht="12.75">
      <c r="C1098" s="32"/>
      <c r="E1098" s="32"/>
      <c r="I1098" s="32"/>
      <c r="J1098" s="27"/>
      <c r="K1098" s="32"/>
      <c r="M1098" s="32"/>
      <c r="N1098" s="32"/>
      <c r="O1098" s="32"/>
    </row>
    <row r="1099" spans="3:15" ht="12.75">
      <c r="C1099" s="32"/>
      <c r="E1099" s="32"/>
      <c r="I1099" s="32"/>
      <c r="J1099" s="27"/>
      <c r="K1099" s="32"/>
      <c r="M1099" s="32"/>
      <c r="N1099" s="32"/>
      <c r="O1099" s="32"/>
    </row>
    <row r="1100" spans="3:15" ht="12.75">
      <c r="C1100" s="32"/>
      <c r="E1100" s="32"/>
      <c r="I1100" s="32"/>
      <c r="J1100" s="27"/>
      <c r="K1100" s="32"/>
      <c r="M1100" s="32"/>
      <c r="N1100" s="32"/>
      <c r="O1100" s="32"/>
    </row>
    <row r="1101" spans="3:15" ht="12.75">
      <c r="C1101" s="32"/>
      <c r="E1101" s="32"/>
      <c r="I1101" s="32"/>
      <c r="J1101" s="27"/>
      <c r="K1101" s="32"/>
      <c r="M1101" s="32"/>
      <c r="N1101" s="32"/>
      <c r="O1101" s="32"/>
    </row>
    <row r="1102" spans="3:15" ht="12.75">
      <c r="C1102" s="32"/>
      <c r="E1102" s="32"/>
      <c r="I1102" s="32"/>
      <c r="J1102" s="27"/>
      <c r="K1102" s="32"/>
      <c r="M1102" s="32"/>
      <c r="N1102" s="32"/>
      <c r="O1102" s="32"/>
    </row>
    <row r="1103" spans="3:15" ht="12.75">
      <c r="C1103" s="32"/>
      <c r="E1103" s="32"/>
      <c r="I1103" s="32"/>
      <c r="J1103" s="27"/>
      <c r="K1103" s="32"/>
      <c r="M1103" s="32"/>
      <c r="N1103" s="32"/>
      <c r="O1103" s="32"/>
    </row>
    <row r="1104" spans="3:15" ht="12.75">
      <c r="C1104" s="32"/>
      <c r="E1104" s="32"/>
      <c r="I1104" s="32"/>
      <c r="J1104" s="27"/>
      <c r="K1104" s="32"/>
      <c r="M1104" s="32"/>
      <c r="N1104" s="32"/>
      <c r="O1104" s="32"/>
    </row>
    <row r="1105" spans="3:15" ht="12.75">
      <c r="C1105" s="32"/>
      <c r="E1105" s="32"/>
      <c r="I1105" s="32"/>
      <c r="J1105" s="27"/>
      <c r="K1105" s="32"/>
      <c r="M1105" s="32"/>
      <c r="N1105" s="32"/>
      <c r="O1105" s="32"/>
    </row>
    <row r="1106" spans="3:15" ht="12.75">
      <c r="C1106" s="32"/>
      <c r="E1106" s="32"/>
      <c r="I1106" s="32"/>
      <c r="J1106" s="27"/>
      <c r="K1106" s="32"/>
      <c r="M1106" s="32"/>
      <c r="N1106" s="32"/>
      <c r="O1106" s="32"/>
    </row>
    <row r="1107" spans="3:15" ht="12.75">
      <c r="C1107" s="32"/>
      <c r="E1107" s="32"/>
      <c r="I1107" s="32"/>
      <c r="J1107" s="27"/>
      <c r="K1107" s="32"/>
      <c r="M1107" s="32"/>
      <c r="N1107" s="32"/>
      <c r="O1107" s="32"/>
    </row>
    <row r="1108" spans="3:15" ht="12.75">
      <c r="C1108" s="32"/>
      <c r="E1108" s="32"/>
      <c r="I1108" s="32"/>
      <c r="J1108" s="27"/>
      <c r="K1108" s="32"/>
      <c r="M1108" s="32"/>
      <c r="N1108" s="32"/>
      <c r="O1108" s="32"/>
    </row>
    <row r="1109" spans="3:15" ht="12.75">
      <c r="C1109" s="32"/>
      <c r="E1109" s="32"/>
      <c r="I1109" s="32"/>
      <c r="J1109" s="27"/>
      <c r="K1109" s="32"/>
      <c r="M1109" s="32"/>
      <c r="N1109" s="32"/>
      <c r="O1109" s="32"/>
    </row>
    <row r="1110" spans="3:15" ht="12.75">
      <c r="C1110" s="32"/>
      <c r="E1110" s="32"/>
      <c r="I1110" s="32"/>
      <c r="J1110" s="27"/>
      <c r="K1110" s="32"/>
      <c r="M1110" s="32"/>
      <c r="N1110" s="32"/>
      <c r="O1110" s="32"/>
    </row>
    <row r="1111" spans="3:15" ht="12.75">
      <c r="C1111" s="32"/>
      <c r="E1111" s="32"/>
      <c r="I1111" s="32"/>
      <c r="J1111" s="27"/>
      <c r="K1111" s="32"/>
      <c r="M1111" s="32"/>
      <c r="N1111" s="32"/>
      <c r="O1111" s="32"/>
    </row>
    <row r="1112" spans="3:15" ht="12.75">
      <c r="C1112" s="32"/>
      <c r="E1112" s="32"/>
      <c r="I1112" s="32"/>
      <c r="J1112" s="27"/>
      <c r="K1112" s="32"/>
      <c r="M1112" s="32"/>
      <c r="N1112" s="32"/>
      <c r="O1112" s="32"/>
    </row>
    <row r="1113" spans="3:15" ht="12.75">
      <c r="C1113" s="32"/>
      <c r="E1113" s="32"/>
      <c r="I1113" s="32"/>
      <c r="J1113" s="27"/>
      <c r="K1113" s="32"/>
      <c r="M1113" s="32"/>
      <c r="N1113" s="32"/>
      <c r="O1113" s="32"/>
    </row>
    <row r="1114" spans="3:15" ht="12.75">
      <c r="C1114" s="32"/>
      <c r="E1114" s="32"/>
      <c r="I1114" s="32"/>
      <c r="J1114" s="27"/>
      <c r="K1114" s="32"/>
      <c r="M1114" s="32"/>
      <c r="N1114" s="32"/>
      <c r="O1114" s="32"/>
    </row>
    <row r="1115" spans="3:15" ht="12.75">
      <c r="C1115" s="32"/>
      <c r="E1115" s="32"/>
      <c r="I1115" s="32"/>
      <c r="J1115" s="27"/>
      <c r="K1115" s="32"/>
      <c r="M1115" s="32"/>
      <c r="N1115" s="32"/>
      <c r="O1115" s="32"/>
    </row>
    <row r="1116" spans="3:15" ht="12.75">
      <c r="C1116" s="32"/>
      <c r="E1116" s="32"/>
      <c r="I1116" s="32"/>
      <c r="J1116" s="27"/>
      <c r="K1116" s="32"/>
      <c r="M1116" s="32"/>
      <c r="N1116" s="32"/>
      <c r="O1116" s="32"/>
    </row>
    <row r="1117" spans="3:15" ht="12.75">
      <c r="C1117" s="32"/>
      <c r="E1117" s="32"/>
      <c r="I1117" s="32"/>
      <c r="J1117" s="27"/>
      <c r="K1117" s="32"/>
      <c r="M1117" s="32"/>
      <c r="N1117" s="32"/>
      <c r="O1117" s="32"/>
    </row>
    <row r="1118" spans="3:15" ht="12.75">
      <c r="C1118" s="32"/>
      <c r="E1118" s="32"/>
      <c r="I1118" s="32"/>
      <c r="J1118" s="27"/>
      <c r="K1118" s="32"/>
      <c r="M1118" s="32"/>
      <c r="N1118" s="32"/>
      <c r="O1118" s="32"/>
    </row>
    <row r="1119" spans="3:15" ht="12.75">
      <c r="C1119" s="32"/>
      <c r="E1119" s="32"/>
      <c r="I1119" s="32"/>
      <c r="J1119" s="27"/>
      <c r="K1119" s="32"/>
      <c r="M1119" s="32"/>
      <c r="N1119" s="32"/>
      <c r="O1119" s="32"/>
    </row>
    <row r="1120" spans="3:15" ht="12.75">
      <c r="C1120" s="32"/>
      <c r="E1120" s="32"/>
      <c r="I1120" s="32"/>
      <c r="J1120" s="27"/>
      <c r="K1120" s="32"/>
      <c r="M1120" s="32"/>
      <c r="N1120" s="32"/>
      <c r="O1120" s="32"/>
    </row>
    <row r="1121" spans="3:15" ht="12.75">
      <c r="C1121" s="32"/>
      <c r="E1121" s="32"/>
      <c r="I1121" s="32"/>
      <c r="J1121" s="27"/>
      <c r="K1121" s="32"/>
      <c r="M1121" s="32"/>
      <c r="N1121" s="32"/>
      <c r="O1121" s="32"/>
    </row>
    <row r="1122" spans="3:15" ht="12.75">
      <c r="C1122" s="32"/>
      <c r="E1122" s="32"/>
      <c r="I1122" s="32"/>
      <c r="J1122" s="27"/>
      <c r="K1122" s="32"/>
      <c r="M1122" s="32"/>
      <c r="N1122" s="32"/>
      <c r="O1122" s="32"/>
    </row>
    <row r="1123" spans="3:15" ht="12.75">
      <c r="C1123" s="32"/>
      <c r="E1123" s="32"/>
      <c r="I1123" s="32"/>
      <c r="J1123" s="27"/>
      <c r="K1123" s="32"/>
      <c r="M1123" s="32"/>
      <c r="N1123" s="32"/>
      <c r="O1123" s="32"/>
    </row>
    <row r="1124" spans="3:15" ht="12.75">
      <c r="C1124" s="32"/>
      <c r="E1124" s="32"/>
      <c r="I1124" s="32"/>
      <c r="J1124" s="27"/>
      <c r="K1124" s="32"/>
      <c r="M1124" s="32"/>
      <c r="N1124" s="32"/>
      <c r="O1124" s="32"/>
    </row>
    <row r="1125" spans="3:15" ht="12.75">
      <c r="C1125" s="32"/>
      <c r="E1125" s="32"/>
      <c r="I1125" s="32"/>
      <c r="J1125" s="27"/>
      <c r="K1125" s="32"/>
      <c r="M1125" s="32"/>
      <c r="N1125" s="32"/>
      <c r="O1125" s="32"/>
    </row>
    <row r="1126" spans="3:15" ht="12.75">
      <c r="C1126" s="32"/>
      <c r="E1126" s="32"/>
      <c r="I1126" s="32"/>
      <c r="J1126" s="27"/>
      <c r="K1126" s="32"/>
      <c r="M1126" s="32"/>
      <c r="N1126" s="32"/>
      <c r="O1126" s="32"/>
    </row>
    <row r="1127" spans="3:15" ht="12.75">
      <c r="C1127" s="32"/>
      <c r="E1127" s="32"/>
      <c r="I1127" s="32"/>
      <c r="J1127" s="27"/>
      <c r="K1127" s="32"/>
      <c r="M1127" s="32"/>
      <c r="N1127" s="32"/>
      <c r="O1127" s="32"/>
    </row>
    <row r="1128" spans="3:15" ht="12.75">
      <c r="C1128" s="32"/>
      <c r="E1128" s="32"/>
      <c r="I1128" s="32"/>
      <c r="J1128" s="27"/>
      <c r="K1128" s="32"/>
      <c r="M1128" s="32"/>
      <c r="N1128" s="32"/>
      <c r="O1128" s="32"/>
    </row>
    <row r="1129" spans="3:15" ht="12.75">
      <c r="C1129" s="32"/>
      <c r="E1129" s="32"/>
      <c r="I1129" s="32"/>
      <c r="J1129" s="27"/>
      <c r="K1129" s="32"/>
      <c r="M1129" s="32"/>
      <c r="N1129" s="32"/>
      <c r="O1129" s="32"/>
    </row>
    <row r="1130" spans="3:15" ht="12.75">
      <c r="C1130" s="32"/>
      <c r="E1130" s="32"/>
      <c r="I1130" s="32"/>
      <c r="J1130" s="27"/>
      <c r="K1130" s="32"/>
      <c r="M1130" s="32"/>
      <c r="N1130" s="32"/>
      <c r="O1130" s="32"/>
    </row>
    <row r="1131" spans="3:15" ht="12.75">
      <c r="C1131" s="32"/>
      <c r="E1131" s="32"/>
      <c r="I1131" s="32"/>
      <c r="J1131" s="27"/>
      <c r="K1131" s="32"/>
      <c r="M1131" s="32"/>
      <c r="N1131" s="32"/>
      <c r="O1131" s="32"/>
    </row>
    <row r="1132" spans="3:15" ht="12.75">
      <c r="C1132" s="32"/>
      <c r="E1132" s="32"/>
      <c r="I1132" s="32"/>
      <c r="J1132" s="27"/>
      <c r="K1132" s="32"/>
      <c r="M1132" s="32"/>
      <c r="N1132" s="32"/>
      <c r="O1132" s="32"/>
    </row>
    <row r="1133" spans="3:15" ht="12.75">
      <c r="C1133" s="32"/>
      <c r="E1133" s="32"/>
      <c r="I1133" s="32"/>
      <c r="J1133" s="27"/>
      <c r="K1133" s="32"/>
      <c r="M1133" s="32"/>
      <c r="N1133" s="32"/>
      <c r="O1133" s="32"/>
    </row>
    <row r="1134" spans="3:15" ht="12.75">
      <c r="C1134" s="32"/>
      <c r="E1134" s="32"/>
      <c r="I1134" s="32"/>
      <c r="J1134" s="27"/>
      <c r="K1134" s="32"/>
      <c r="M1134" s="32"/>
      <c r="N1134" s="32"/>
      <c r="O1134" s="32"/>
    </row>
    <row r="1135" spans="3:15" ht="12.75">
      <c r="C1135" s="32"/>
      <c r="E1135" s="32"/>
      <c r="I1135" s="32"/>
      <c r="J1135" s="27"/>
      <c r="K1135" s="32"/>
      <c r="M1135" s="32"/>
      <c r="N1135" s="32"/>
      <c r="O1135" s="32"/>
    </row>
    <row r="1136" spans="3:15" ht="12.75">
      <c r="C1136" s="32"/>
      <c r="E1136" s="32"/>
      <c r="I1136" s="32"/>
      <c r="J1136" s="27"/>
      <c r="K1136" s="32"/>
      <c r="M1136" s="32"/>
      <c r="N1136" s="32"/>
      <c r="O1136" s="32"/>
    </row>
    <row r="1137" spans="3:15" ht="12.75">
      <c r="C1137" s="32"/>
      <c r="E1137" s="32"/>
      <c r="I1137" s="32"/>
      <c r="J1137" s="27"/>
      <c r="K1137" s="32"/>
      <c r="M1137" s="32"/>
      <c r="N1137" s="32"/>
      <c r="O1137" s="32"/>
    </row>
    <row r="1138" spans="3:15" ht="12.75">
      <c r="C1138" s="32"/>
      <c r="E1138" s="32"/>
      <c r="I1138" s="32"/>
      <c r="J1138" s="27"/>
      <c r="K1138" s="32"/>
      <c r="M1138" s="32"/>
      <c r="N1138" s="32"/>
      <c r="O1138" s="32"/>
    </row>
    <row r="1139" spans="3:15" ht="12.75">
      <c r="C1139" s="32"/>
      <c r="E1139" s="32"/>
      <c r="I1139" s="32"/>
      <c r="J1139" s="27"/>
      <c r="K1139" s="32"/>
      <c r="M1139" s="32"/>
      <c r="N1139" s="32"/>
      <c r="O1139" s="32"/>
    </row>
    <row r="1140" spans="3:15" ht="12.75">
      <c r="C1140" s="32"/>
      <c r="E1140" s="32"/>
      <c r="I1140" s="32"/>
      <c r="J1140" s="27"/>
      <c r="K1140" s="32"/>
      <c r="M1140" s="32"/>
      <c r="N1140" s="32"/>
      <c r="O1140" s="32"/>
    </row>
    <row r="1141" spans="3:15" ht="12.75">
      <c r="C1141" s="32"/>
      <c r="E1141" s="32"/>
      <c r="I1141" s="32"/>
      <c r="J1141" s="27"/>
      <c r="K1141" s="32"/>
      <c r="M1141" s="32"/>
      <c r="N1141" s="32"/>
      <c r="O1141" s="32"/>
    </row>
    <row r="1142" spans="3:15" ht="12.75">
      <c r="C1142" s="32"/>
      <c r="E1142" s="32"/>
      <c r="I1142" s="32"/>
      <c r="J1142" s="27"/>
      <c r="K1142" s="32"/>
      <c r="M1142" s="32"/>
      <c r="N1142" s="32"/>
      <c r="O1142" s="32"/>
    </row>
    <row r="1143" spans="3:15" ht="12.75">
      <c r="C1143" s="32"/>
      <c r="E1143" s="32"/>
      <c r="I1143" s="32"/>
      <c r="J1143" s="27"/>
      <c r="K1143" s="32"/>
      <c r="M1143" s="32"/>
      <c r="N1143" s="32"/>
      <c r="O1143" s="32"/>
    </row>
    <row r="1144" spans="3:15" ht="12.75">
      <c r="C1144" s="32"/>
      <c r="E1144" s="32"/>
      <c r="I1144" s="32"/>
      <c r="J1144" s="27"/>
      <c r="K1144" s="32"/>
      <c r="M1144" s="32"/>
      <c r="N1144" s="32"/>
      <c r="O1144" s="32"/>
    </row>
    <row r="1145" spans="3:15" ht="12.75">
      <c r="C1145" s="32"/>
      <c r="E1145" s="32"/>
      <c r="I1145" s="32"/>
      <c r="J1145" s="27"/>
      <c r="K1145" s="32"/>
      <c r="M1145" s="32"/>
      <c r="N1145" s="32"/>
      <c r="O1145" s="32"/>
    </row>
    <row r="1146" spans="3:15" ht="12.75">
      <c r="C1146" s="32"/>
      <c r="E1146" s="32"/>
      <c r="I1146" s="32"/>
      <c r="J1146" s="27"/>
      <c r="K1146" s="32"/>
      <c r="M1146" s="32"/>
      <c r="N1146" s="32"/>
      <c r="O1146" s="32"/>
    </row>
    <row r="1147" spans="3:15" ht="12.75">
      <c r="C1147" s="32"/>
      <c r="E1147" s="32"/>
      <c r="I1147" s="32"/>
      <c r="J1147" s="27"/>
      <c r="K1147" s="32"/>
      <c r="M1147" s="32"/>
      <c r="N1147" s="32"/>
      <c r="O1147" s="32"/>
    </row>
    <row r="1148" spans="3:15" ht="12.75">
      <c r="C1148" s="32"/>
      <c r="E1148" s="32"/>
      <c r="I1148" s="32"/>
      <c r="J1148" s="27"/>
      <c r="K1148" s="32"/>
      <c r="M1148" s="32"/>
      <c r="N1148" s="32"/>
      <c r="O1148" s="32"/>
    </row>
    <row r="1149" spans="3:15" ht="12.75">
      <c r="C1149" s="32"/>
      <c r="E1149" s="32"/>
      <c r="I1149" s="32"/>
      <c r="J1149" s="27"/>
      <c r="K1149" s="32"/>
      <c r="M1149" s="32"/>
      <c r="N1149" s="32"/>
      <c r="O1149" s="32"/>
    </row>
    <row r="1150" spans="3:15" ht="12.75">
      <c r="C1150" s="32"/>
      <c r="E1150" s="32"/>
      <c r="I1150" s="32"/>
      <c r="J1150" s="27"/>
      <c r="K1150" s="32"/>
      <c r="M1150" s="32"/>
      <c r="N1150" s="32"/>
      <c r="O1150" s="32"/>
    </row>
    <row r="1151" spans="3:15" ht="12.75">
      <c r="C1151" s="32"/>
      <c r="E1151" s="32"/>
      <c r="I1151" s="32"/>
      <c r="J1151" s="27"/>
      <c r="K1151" s="32"/>
      <c r="M1151" s="32"/>
      <c r="N1151" s="32"/>
      <c r="O1151" s="32"/>
    </row>
    <row r="1152" spans="3:15" ht="12.75">
      <c r="C1152" s="32"/>
      <c r="E1152" s="32"/>
      <c r="I1152" s="32"/>
      <c r="J1152" s="27"/>
      <c r="K1152" s="32"/>
      <c r="M1152" s="32"/>
      <c r="N1152" s="32"/>
      <c r="O1152" s="32"/>
    </row>
    <row r="1153" spans="3:15" ht="12.75">
      <c r="C1153" s="32"/>
      <c r="E1153" s="32"/>
      <c r="I1153" s="32"/>
      <c r="J1153" s="27"/>
      <c r="K1153" s="32"/>
      <c r="M1153" s="32"/>
      <c r="N1153" s="32"/>
      <c r="O1153" s="32"/>
    </row>
    <row r="1154" spans="3:15" ht="12.75">
      <c r="C1154" s="32"/>
      <c r="E1154" s="32"/>
      <c r="I1154" s="32"/>
      <c r="J1154" s="27"/>
      <c r="K1154" s="32"/>
      <c r="M1154" s="32"/>
      <c r="N1154" s="32"/>
      <c r="O1154" s="32"/>
    </row>
    <row r="1155" spans="3:15" ht="12.75">
      <c r="C1155" s="32"/>
      <c r="E1155" s="32"/>
      <c r="I1155" s="32"/>
      <c r="J1155" s="27"/>
      <c r="K1155" s="32"/>
      <c r="M1155" s="32"/>
      <c r="N1155" s="32"/>
      <c r="O1155" s="32"/>
    </row>
    <row r="1156" spans="3:15" ht="12.75">
      <c r="C1156" s="32"/>
      <c r="E1156" s="32"/>
      <c r="I1156" s="32"/>
      <c r="J1156" s="27"/>
      <c r="K1156" s="32"/>
      <c r="M1156" s="32"/>
      <c r="N1156" s="32"/>
      <c r="O1156" s="32"/>
    </row>
    <row r="1157" spans="3:15" ht="12.75">
      <c r="C1157" s="32"/>
      <c r="E1157" s="32"/>
      <c r="I1157" s="32"/>
      <c r="J1157" s="27"/>
      <c r="K1157" s="32"/>
      <c r="M1157" s="32"/>
      <c r="N1157" s="32"/>
      <c r="O1157" s="32"/>
    </row>
    <row r="1158" spans="3:15" ht="12.75">
      <c r="C1158" s="32"/>
      <c r="E1158" s="32"/>
      <c r="I1158" s="32"/>
      <c r="J1158" s="27"/>
      <c r="K1158" s="32"/>
      <c r="M1158" s="32"/>
      <c r="N1158" s="32"/>
      <c r="O1158" s="32"/>
    </row>
    <row r="1159" spans="3:15" ht="12.75">
      <c r="C1159" s="32"/>
      <c r="E1159" s="32"/>
      <c r="I1159" s="32"/>
      <c r="J1159" s="27"/>
      <c r="K1159" s="32"/>
      <c r="M1159" s="32"/>
      <c r="N1159" s="32"/>
      <c r="O1159" s="32"/>
    </row>
    <row r="1160" spans="3:15" ht="12.75">
      <c r="C1160" s="32"/>
      <c r="E1160" s="32"/>
      <c r="I1160" s="32"/>
      <c r="J1160" s="27"/>
      <c r="K1160" s="32"/>
      <c r="M1160" s="32"/>
      <c r="N1160" s="32"/>
      <c r="O1160" s="32"/>
    </row>
    <row r="1161" spans="3:15" ht="12.75">
      <c r="C1161" s="32"/>
      <c r="E1161" s="32"/>
      <c r="I1161" s="32"/>
      <c r="J1161" s="27"/>
      <c r="K1161" s="32"/>
      <c r="M1161" s="32"/>
      <c r="N1161" s="32"/>
      <c r="O1161" s="32"/>
    </row>
    <row r="1162" spans="3:15" ht="12.75">
      <c r="C1162" s="32"/>
      <c r="E1162" s="32"/>
      <c r="I1162" s="32"/>
      <c r="J1162" s="27"/>
      <c r="K1162" s="32"/>
      <c r="M1162" s="32"/>
      <c r="N1162" s="32"/>
      <c r="O1162" s="32"/>
    </row>
    <row r="1163" spans="3:15" ht="12.75">
      <c r="C1163" s="32"/>
      <c r="E1163" s="32"/>
      <c r="I1163" s="32"/>
      <c r="J1163" s="27"/>
      <c r="K1163" s="32"/>
      <c r="M1163" s="32"/>
      <c r="N1163" s="32"/>
      <c r="O1163" s="32"/>
    </row>
    <row r="1164" spans="3:15" ht="12.75">
      <c r="C1164" s="32"/>
      <c r="E1164" s="32"/>
      <c r="I1164" s="32"/>
      <c r="J1164" s="27"/>
      <c r="K1164" s="32"/>
      <c r="M1164" s="32"/>
      <c r="N1164" s="32"/>
      <c r="O1164" s="32"/>
    </row>
    <row r="1165" spans="3:15" ht="12.75">
      <c r="C1165" s="32"/>
      <c r="E1165" s="32"/>
      <c r="I1165" s="32"/>
      <c r="J1165" s="27"/>
      <c r="K1165" s="32"/>
      <c r="M1165" s="32"/>
      <c r="N1165" s="32"/>
      <c r="O1165" s="32"/>
    </row>
    <row r="1166" spans="3:15" ht="12.75">
      <c r="C1166" s="32"/>
      <c r="E1166" s="32"/>
      <c r="I1166" s="32"/>
      <c r="J1166" s="27"/>
      <c r="K1166" s="32"/>
      <c r="M1166" s="32"/>
      <c r="N1166" s="32"/>
      <c r="O1166" s="32"/>
    </row>
    <row r="1167" spans="3:15" ht="12.75">
      <c r="C1167" s="32"/>
      <c r="E1167" s="32"/>
      <c r="I1167" s="32"/>
      <c r="J1167" s="27"/>
      <c r="K1167" s="32"/>
      <c r="M1167" s="32"/>
      <c r="N1167" s="32"/>
      <c r="O1167" s="32"/>
    </row>
    <row r="1168" spans="3:15" ht="12.75">
      <c r="C1168" s="32"/>
      <c r="E1168" s="32"/>
      <c r="I1168" s="32"/>
      <c r="J1168" s="27"/>
      <c r="K1168" s="32"/>
      <c r="M1168" s="32"/>
      <c r="N1168" s="32"/>
      <c r="O1168" s="32"/>
    </row>
    <row r="1169" spans="3:15" ht="12.75">
      <c r="C1169" s="32"/>
      <c r="E1169" s="32"/>
      <c r="I1169" s="32"/>
      <c r="J1169" s="27"/>
      <c r="K1169" s="32"/>
      <c r="M1169" s="32"/>
      <c r="N1169" s="32"/>
      <c r="O1169" s="32"/>
    </row>
    <row r="1170" spans="3:15" ht="12.75">
      <c r="C1170" s="32"/>
      <c r="E1170" s="32"/>
      <c r="I1170" s="32"/>
      <c r="J1170" s="27"/>
      <c r="K1170" s="32"/>
      <c r="M1170" s="32"/>
      <c r="N1170" s="32"/>
      <c r="O1170" s="32"/>
    </row>
    <row r="1171" spans="3:15" ht="12.75">
      <c r="C1171" s="32"/>
      <c r="E1171" s="32"/>
      <c r="I1171" s="32"/>
      <c r="J1171" s="27"/>
      <c r="K1171" s="32"/>
      <c r="M1171" s="32"/>
      <c r="N1171" s="32"/>
      <c r="O1171" s="32"/>
    </row>
    <row r="1172" spans="3:15" ht="12.75">
      <c r="C1172" s="32"/>
      <c r="E1172" s="32"/>
      <c r="I1172" s="32"/>
      <c r="J1172" s="27"/>
      <c r="K1172" s="32"/>
      <c r="M1172" s="32"/>
      <c r="N1172" s="32"/>
      <c r="O1172" s="32"/>
    </row>
    <row r="1173" spans="3:15" ht="12.75">
      <c r="C1173" s="32"/>
      <c r="E1173" s="32"/>
      <c r="I1173" s="32"/>
      <c r="J1173" s="27"/>
      <c r="K1173" s="32"/>
      <c r="M1173" s="32"/>
      <c r="N1173" s="32"/>
      <c r="O1173" s="32"/>
    </row>
    <row r="1174" spans="3:15" ht="12.75">
      <c r="C1174" s="32"/>
      <c r="E1174" s="32"/>
      <c r="I1174" s="32"/>
      <c r="J1174" s="27"/>
      <c r="K1174" s="32"/>
      <c r="M1174" s="32"/>
      <c r="N1174" s="32"/>
      <c r="O1174" s="32"/>
    </row>
    <row r="1175" spans="3:15" ht="12.75">
      <c r="C1175" s="32"/>
      <c r="E1175" s="32"/>
      <c r="I1175" s="32"/>
      <c r="J1175" s="27"/>
      <c r="K1175" s="32"/>
      <c r="M1175" s="32"/>
      <c r="N1175" s="32"/>
      <c r="O1175" s="32"/>
    </row>
    <row r="1176" spans="3:15" ht="12.75">
      <c r="C1176" s="32"/>
      <c r="E1176" s="32"/>
      <c r="I1176" s="32"/>
      <c r="J1176" s="27"/>
      <c r="K1176" s="32"/>
      <c r="M1176" s="32"/>
      <c r="N1176" s="32"/>
      <c r="O1176" s="32"/>
    </row>
    <row r="1177" spans="3:15" ht="12.75">
      <c r="C1177" s="32"/>
      <c r="E1177" s="32"/>
      <c r="I1177" s="32"/>
      <c r="J1177" s="27"/>
      <c r="K1177" s="32"/>
      <c r="M1177" s="32"/>
      <c r="N1177" s="32"/>
      <c r="O1177" s="32"/>
    </row>
    <row r="1178" spans="3:15" ht="12.75">
      <c r="C1178" s="32"/>
      <c r="E1178" s="32"/>
      <c r="I1178" s="32"/>
      <c r="J1178" s="27"/>
      <c r="K1178" s="32"/>
      <c r="M1178" s="32"/>
      <c r="N1178" s="32"/>
      <c r="O1178" s="32"/>
    </row>
    <row r="1179" spans="3:15" ht="12.75">
      <c r="C1179" s="32"/>
      <c r="E1179" s="32"/>
      <c r="I1179" s="32"/>
      <c r="J1179" s="27"/>
      <c r="K1179" s="32"/>
      <c r="M1179" s="32"/>
      <c r="N1179" s="32"/>
      <c r="O1179" s="32"/>
    </row>
    <row r="1180" spans="3:15" ht="12.75">
      <c r="C1180" s="32"/>
      <c r="E1180" s="32"/>
      <c r="I1180" s="32"/>
      <c r="J1180" s="27"/>
      <c r="K1180" s="32"/>
      <c r="M1180" s="32"/>
      <c r="N1180" s="32"/>
      <c r="O1180" s="32"/>
    </row>
    <row r="1181" spans="3:15" ht="12.75">
      <c r="C1181" s="32"/>
      <c r="E1181" s="32"/>
      <c r="I1181" s="32"/>
      <c r="J1181" s="27"/>
      <c r="K1181" s="32"/>
      <c r="M1181" s="32"/>
      <c r="N1181" s="32"/>
      <c r="O1181" s="32"/>
    </row>
    <row r="1182" spans="3:15" ht="12.75">
      <c r="C1182" s="32"/>
      <c r="E1182" s="32"/>
      <c r="I1182" s="32"/>
      <c r="J1182" s="27"/>
      <c r="K1182" s="32"/>
      <c r="M1182" s="32"/>
      <c r="N1182" s="32"/>
      <c r="O1182" s="32"/>
    </row>
    <row r="1183" spans="3:15" ht="12.75">
      <c r="C1183" s="32"/>
      <c r="E1183" s="32"/>
      <c r="I1183" s="32"/>
      <c r="J1183" s="27"/>
      <c r="K1183" s="32"/>
      <c r="M1183" s="32"/>
      <c r="N1183" s="32"/>
      <c r="O1183" s="32"/>
    </row>
    <row r="1184" spans="3:15" ht="12.75">
      <c r="C1184" s="32"/>
      <c r="E1184" s="32"/>
      <c r="I1184" s="32"/>
      <c r="J1184" s="27"/>
      <c r="K1184" s="32"/>
      <c r="M1184" s="32"/>
      <c r="N1184" s="32"/>
      <c r="O1184" s="32"/>
    </row>
    <row r="1185" spans="3:15" ht="12.75">
      <c r="C1185" s="32"/>
      <c r="E1185" s="32"/>
      <c r="I1185" s="32"/>
      <c r="J1185" s="27"/>
      <c r="K1185" s="32"/>
      <c r="M1185" s="32"/>
      <c r="N1185" s="32"/>
      <c r="O1185" s="32"/>
    </row>
    <row r="1186" spans="3:15" ht="12.75">
      <c r="C1186" s="32"/>
      <c r="E1186" s="32"/>
      <c r="I1186" s="32"/>
      <c r="J1186" s="27"/>
      <c r="K1186" s="32"/>
      <c r="M1186" s="32"/>
      <c r="N1186" s="32"/>
      <c r="O1186" s="32"/>
    </row>
    <row r="1187" spans="3:15" ht="12.75">
      <c r="C1187" s="32"/>
      <c r="E1187" s="32"/>
      <c r="I1187" s="32"/>
      <c r="J1187" s="27"/>
      <c r="K1187" s="32"/>
      <c r="M1187" s="32"/>
      <c r="N1187" s="32"/>
      <c r="O1187" s="32"/>
    </row>
    <row r="1188" spans="3:15" ht="12.75">
      <c r="C1188" s="32"/>
      <c r="E1188" s="32"/>
      <c r="I1188" s="32"/>
      <c r="J1188" s="27"/>
      <c r="K1188" s="32"/>
      <c r="M1188" s="32"/>
      <c r="N1188" s="32"/>
      <c r="O1188" s="32"/>
    </row>
    <row r="1189" spans="3:15" ht="12.75">
      <c r="C1189" s="32"/>
      <c r="E1189" s="32"/>
      <c r="I1189" s="32"/>
      <c r="J1189" s="27"/>
      <c r="K1189" s="32"/>
      <c r="M1189" s="32"/>
      <c r="N1189" s="32"/>
      <c r="O1189" s="32"/>
    </row>
    <row r="1190" spans="3:15" ht="12.75">
      <c r="C1190" s="32"/>
      <c r="E1190" s="32"/>
      <c r="I1190" s="32"/>
      <c r="J1190" s="27"/>
      <c r="K1190" s="32"/>
      <c r="M1190" s="32"/>
      <c r="N1190" s="32"/>
      <c r="O1190" s="32"/>
    </row>
    <row r="1191" spans="3:15" ht="12.75">
      <c r="C1191" s="32"/>
      <c r="E1191" s="32"/>
      <c r="I1191" s="32"/>
      <c r="J1191" s="27"/>
      <c r="K1191" s="32"/>
      <c r="M1191" s="32"/>
      <c r="N1191" s="32"/>
      <c r="O1191" s="32"/>
    </row>
    <row r="1192" spans="3:15" ht="12.75">
      <c r="C1192" s="32"/>
      <c r="E1192" s="32"/>
      <c r="I1192" s="32"/>
      <c r="J1192" s="27"/>
      <c r="K1192" s="32"/>
      <c r="M1192" s="32"/>
      <c r="N1192" s="32"/>
      <c r="O1192" s="32"/>
    </row>
    <row r="1193" spans="3:15" ht="12.75">
      <c r="C1193" s="32"/>
      <c r="E1193" s="32"/>
      <c r="I1193" s="32"/>
      <c r="J1193" s="27"/>
      <c r="K1193" s="32"/>
      <c r="M1193" s="32"/>
      <c r="N1193" s="32"/>
      <c r="O1193" s="32"/>
    </row>
    <row r="1194" spans="3:15" ht="12.75">
      <c r="C1194" s="32"/>
      <c r="E1194" s="32"/>
      <c r="I1194" s="32"/>
      <c r="J1194" s="27"/>
      <c r="K1194" s="32"/>
      <c r="M1194" s="32"/>
      <c r="N1194" s="32"/>
      <c r="O1194" s="32"/>
    </row>
    <row r="1195" spans="3:15" ht="12.75">
      <c r="C1195" s="32"/>
      <c r="E1195" s="32"/>
      <c r="I1195" s="32"/>
      <c r="J1195" s="27"/>
      <c r="K1195" s="32"/>
      <c r="M1195" s="32"/>
      <c r="N1195" s="32"/>
      <c r="O1195" s="32"/>
    </row>
    <row r="1196" spans="3:15" ht="12.75">
      <c r="C1196" s="32"/>
      <c r="E1196" s="32"/>
      <c r="I1196" s="32"/>
      <c r="J1196" s="27"/>
      <c r="K1196" s="32"/>
      <c r="M1196" s="32"/>
      <c r="N1196" s="32"/>
      <c r="O1196" s="32"/>
    </row>
    <row r="1197" spans="3:15" ht="12.75">
      <c r="C1197" s="32"/>
      <c r="E1197" s="32"/>
      <c r="I1197" s="32"/>
      <c r="J1197" s="27"/>
      <c r="K1197" s="32"/>
      <c r="M1197" s="32"/>
      <c r="N1197" s="32"/>
      <c r="O1197" s="32"/>
    </row>
    <row r="1198" spans="3:15" ht="12.75">
      <c r="C1198" s="32"/>
      <c r="E1198" s="32"/>
      <c r="I1198" s="32"/>
      <c r="J1198" s="27"/>
      <c r="K1198" s="32"/>
      <c r="M1198" s="32"/>
      <c r="N1198" s="32"/>
      <c r="O1198" s="32"/>
    </row>
    <row r="1199" spans="3:15" ht="12.75">
      <c r="C1199" s="32"/>
      <c r="E1199" s="32"/>
      <c r="I1199" s="32"/>
      <c r="J1199" s="27"/>
      <c r="K1199" s="32"/>
      <c r="M1199" s="32"/>
      <c r="N1199" s="32"/>
      <c r="O1199" s="32"/>
    </row>
    <row r="1200" spans="3:15" ht="12.75">
      <c r="C1200" s="32"/>
      <c r="E1200" s="32"/>
      <c r="I1200" s="32"/>
      <c r="J1200" s="27"/>
      <c r="K1200" s="32"/>
      <c r="M1200" s="32"/>
      <c r="N1200" s="32"/>
      <c r="O1200" s="32"/>
    </row>
    <row r="1201" spans="3:15" ht="12.75">
      <c r="C1201" s="32"/>
      <c r="E1201" s="32"/>
      <c r="I1201" s="32"/>
      <c r="J1201" s="27"/>
      <c r="K1201" s="32"/>
      <c r="M1201" s="32"/>
      <c r="N1201" s="32"/>
      <c r="O1201" s="32"/>
    </row>
    <row r="1202" spans="3:15" ht="12.75">
      <c r="C1202" s="32"/>
      <c r="E1202" s="32"/>
      <c r="I1202" s="32"/>
      <c r="J1202" s="27"/>
      <c r="K1202" s="32"/>
      <c r="M1202" s="32"/>
      <c r="N1202" s="32"/>
      <c r="O1202" s="32"/>
    </row>
    <row r="1203" spans="3:15" ht="12.75">
      <c r="C1203" s="32"/>
      <c r="E1203" s="32"/>
      <c r="I1203" s="32"/>
      <c r="J1203" s="27"/>
      <c r="K1203" s="32"/>
      <c r="M1203" s="32"/>
      <c r="N1203" s="32"/>
      <c r="O1203" s="32"/>
    </row>
    <row r="1204" spans="3:15" ht="12.75">
      <c r="C1204" s="32"/>
      <c r="E1204" s="32"/>
      <c r="I1204" s="32"/>
      <c r="J1204" s="27"/>
      <c r="K1204" s="32"/>
      <c r="M1204" s="32"/>
      <c r="N1204" s="32"/>
      <c r="O1204" s="32"/>
    </row>
    <row r="1205" spans="3:15" ht="12.75">
      <c r="C1205" s="32"/>
      <c r="E1205" s="32"/>
      <c r="I1205" s="32"/>
      <c r="J1205" s="27"/>
      <c r="K1205" s="32"/>
      <c r="M1205" s="32"/>
      <c r="N1205" s="32"/>
      <c r="O1205" s="32"/>
    </row>
    <row r="1206" spans="3:15" ht="12.75">
      <c r="C1206" s="32"/>
      <c r="E1206" s="32"/>
      <c r="I1206" s="32"/>
      <c r="J1206" s="27"/>
      <c r="K1206" s="32"/>
      <c r="M1206" s="32"/>
      <c r="N1206" s="32"/>
      <c r="O1206" s="32"/>
    </row>
    <row r="1207" spans="3:15" ht="12.75">
      <c r="C1207" s="32"/>
      <c r="E1207" s="32"/>
      <c r="I1207" s="32"/>
      <c r="J1207" s="27"/>
      <c r="K1207" s="32"/>
      <c r="M1207" s="32"/>
      <c r="N1207" s="32"/>
      <c r="O1207" s="32"/>
    </row>
    <row r="1208" spans="3:15" ht="12.75">
      <c r="C1208" s="32"/>
      <c r="E1208" s="32"/>
      <c r="I1208" s="32"/>
      <c r="J1208" s="27"/>
      <c r="K1208" s="32"/>
      <c r="M1208" s="32"/>
      <c r="N1208" s="32"/>
      <c r="O1208" s="32"/>
    </row>
    <row r="1209" spans="3:15" ht="12.75">
      <c r="C1209" s="32"/>
      <c r="E1209" s="32"/>
      <c r="I1209" s="32"/>
      <c r="J1209" s="27"/>
      <c r="K1209" s="32"/>
      <c r="M1209" s="32"/>
      <c r="N1209" s="32"/>
      <c r="O1209" s="32"/>
    </row>
    <row r="1210" spans="3:15" ht="12.75">
      <c r="C1210" s="32"/>
      <c r="E1210" s="32"/>
      <c r="I1210" s="32"/>
      <c r="J1210" s="27"/>
      <c r="K1210" s="32"/>
      <c r="M1210" s="32"/>
      <c r="N1210" s="32"/>
      <c r="O1210" s="32"/>
    </row>
    <row r="1211" spans="3:15" ht="12.75">
      <c r="C1211" s="32"/>
      <c r="E1211" s="32"/>
      <c r="I1211" s="32"/>
      <c r="J1211" s="27"/>
      <c r="K1211" s="32"/>
      <c r="M1211" s="32"/>
      <c r="N1211" s="32"/>
      <c r="O1211" s="32"/>
    </row>
    <row r="1212" spans="3:15" ht="12.75">
      <c r="C1212" s="32"/>
      <c r="E1212" s="32"/>
      <c r="I1212" s="32"/>
      <c r="J1212" s="27"/>
      <c r="K1212" s="32"/>
      <c r="M1212" s="32"/>
      <c r="N1212" s="32"/>
      <c r="O1212" s="32"/>
    </row>
    <row r="1213" spans="3:15" ht="12.75">
      <c r="C1213" s="32"/>
      <c r="E1213" s="32"/>
      <c r="I1213" s="32"/>
      <c r="J1213" s="27"/>
      <c r="K1213" s="32"/>
      <c r="M1213" s="32"/>
      <c r="N1213" s="32"/>
      <c r="O1213" s="32"/>
    </row>
    <row r="1214" spans="3:15" ht="12.75">
      <c r="C1214" s="32"/>
      <c r="E1214" s="32"/>
      <c r="I1214" s="32"/>
      <c r="J1214" s="27"/>
      <c r="K1214" s="32"/>
      <c r="M1214" s="32"/>
      <c r="N1214" s="32"/>
      <c r="O1214" s="32"/>
    </row>
    <row r="1215" spans="3:15" ht="12.75">
      <c r="C1215" s="32"/>
      <c r="E1215" s="32"/>
      <c r="I1215" s="32"/>
      <c r="J1215" s="27"/>
      <c r="K1215" s="32"/>
      <c r="M1215" s="32"/>
      <c r="N1215" s="32"/>
      <c r="O1215" s="32"/>
    </row>
    <row r="1216" spans="3:15" ht="12.75">
      <c r="C1216" s="32"/>
      <c r="E1216" s="32"/>
      <c r="I1216" s="32"/>
      <c r="J1216" s="27"/>
      <c r="K1216" s="32"/>
      <c r="M1216" s="32"/>
      <c r="N1216" s="32"/>
      <c r="O1216" s="32"/>
    </row>
    <row r="1217" spans="3:15" ht="12.75">
      <c r="C1217" s="32"/>
      <c r="E1217" s="32"/>
      <c r="I1217" s="32"/>
      <c r="J1217" s="27"/>
      <c r="K1217" s="32"/>
      <c r="M1217" s="32"/>
      <c r="N1217" s="32"/>
      <c r="O1217" s="32"/>
    </row>
    <row r="1218" spans="3:15" ht="12.75">
      <c r="C1218" s="32"/>
      <c r="E1218" s="32"/>
      <c r="I1218" s="32"/>
      <c r="J1218" s="27"/>
      <c r="K1218" s="32"/>
      <c r="M1218" s="32"/>
      <c r="N1218" s="32"/>
      <c r="O1218" s="32"/>
    </row>
    <row r="1219" spans="3:15" ht="12.75">
      <c r="C1219" s="32"/>
      <c r="E1219" s="32"/>
      <c r="I1219" s="32"/>
      <c r="J1219" s="27"/>
      <c r="K1219" s="32"/>
      <c r="M1219" s="32"/>
      <c r="N1219" s="32"/>
      <c r="O1219" s="32"/>
    </row>
    <row r="1220" spans="3:15" ht="12.75">
      <c r="C1220" s="32"/>
      <c r="E1220" s="32"/>
      <c r="I1220" s="32"/>
      <c r="J1220" s="27"/>
      <c r="K1220" s="32"/>
      <c r="M1220" s="32"/>
      <c r="N1220" s="32"/>
      <c r="O1220" s="32"/>
    </row>
    <row r="1221" spans="3:15" ht="12.75">
      <c r="C1221" s="32"/>
      <c r="E1221" s="32"/>
      <c r="I1221" s="32"/>
      <c r="J1221" s="27"/>
      <c r="K1221" s="32"/>
      <c r="M1221" s="32"/>
      <c r="N1221" s="32"/>
      <c r="O1221" s="32"/>
    </row>
    <row r="1222" spans="3:15" ht="12.75">
      <c r="C1222" s="32"/>
      <c r="E1222" s="32"/>
      <c r="I1222" s="32"/>
      <c r="J1222" s="27"/>
      <c r="K1222" s="32"/>
      <c r="M1222" s="32"/>
      <c r="N1222" s="32"/>
      <c r="O1222" s="32"/>
    </row>
    <row r="1223" spans="3:15" ht="12.75">
      <c r="C1223" s="32"/>
      <c r="E1223" s="32"/>
      <c r="I1223" s="32"/>
      <c r="J1223" s="27"/>
      <c r="K1223" s="32"/>
      <c r="M1223" s="32"/>
      <c r="N1223" s="32"/>
      <c r="O1223" s="32"/>
    </row>
    <row r="1224" spans="3:15" ht="12.75">
      <c r="C1224" s="32"/>
      <c r="E1224" s="32"/>
      <c r="I1224" s="32"/>
      <c r="J1224" s="27"/>
      <c r="K1224" s="32"/>
      <c r="M1224" s="32"/>
      <c r="N1224" s="32"/>
      <c r="O1224" s="32"/>
    </row>
    <row r="1225" spans="3:15" ht="12.75">
      <c r="C1225" s="32"/>
      <c r="E1225" s="32"/>
      <c r="I1225" s="32"/>
      <c r="J1225" s="27"/>
      <c r="K1225" s="32"/>
      <c r="M1225" s="32"/>
      <c r="N1225" s="32"/>
      <c r="O1225" s="32"/>
    </row>
    <row r="1226" spans="3:15" ht="12.75">
      <c r="C1226" s="32"/>
      <c r="E1226" s="32"/>
      <c r="I1226" s="32"/>
      <c r="J1226" s="27"/>
      <c r="K1226" s="32"/>
      <c r="M1226" s="32"/>
      <c r="N1226" s="32"/>
      <c r="O1226" s="32"/>
    </row>
    <row r="1227" spans="3:15" ht="12.75">
      <c r="C1227" s="32"/>
      <c r="E1227" s="32"/>
      <c r="I1227" s="32"/>
      <c r="J1227" s="27"/>
      <c r="K1227" s="32"/>
      <c r="M1227" s="32"/>
      <c r="N1227" s="32"/>
      <c r="O1227" s="32"/>
    </row>
    <row r="1228" spans="3:15" ht="12.75">
      <c r="C1228" s="32"/>
      <c r="E1228" s="32"/>
      <c r="I1228" s="32"/>
      <c r="J1228" s="27"/>
      <c r="K1228" s="32"/>
      <c r="M1228" s="32"/>
      <c r="N1228" s="32"/>
      <c r="O1228" s="32"/>
    </row>
    <row r="1229" spans="3:15" ht="12.75">
      <c r="C1229" s="32"/>
      <c r="E1229" s="32"/>
      <c r="I1229" s="32"/>
      <c r="J1229" s="27"/>
      <c r="K1229" s="32"/>
      <c r="M1229" s="32"/>
      <c r="N1229" s="32"/>
      <c r="O1229" s="32"/>
    </row>
    <row r="1230" spans="3:15" ht="12.75">
      <c r="C1230" s="32"/>
      <c r="E1230" s="32"/>
      <c r="I1230" s="32"/>
      <c r="J1230" s="27"/>
      <c r="K1230" s="32"/>
      <c r="M1230" s="32"/>
      <c r="N1230" s="32"/>
      <c r="O1230" s="32"/>
    </row>
    <row r="1231" spans="3:15" ht="12.75">
      <c r="C1231" s="32"/>
      <c r="E1231" s="32"/>
      <c r="I1231" s="32"/>
      <c r="J1231" s="27"/>
      <c r="K1231" s="32"/>
      <c r="M1231" s="32"/>
      <c r="N1231" s="32"/>
      <c r="O1231" s="32"/>
    </row>
    <row r="1232" spans="3:15" ht="12.75">
      <c r="C1232" s="32"/>
      <c r="E1232" s="32"/>
      <c r="I1232" s="32"/>
      <c r="J1232" s="27"/>
      <c r="K1232" s="32"/>
      <c r="M1232" s="32"/>
      <c r="N1232" s="32"/>
      <c r="O1232" s="32"/>
    </row>
    <row r="1233" spans="3:15" ht="12.75">
      <c r="C1233" s="32"/>
      <c r="E1233" s="32"/>
      <c r="I1233" s="32"/>
      <c r="J1233" s="27"/>
      <c r="K1233" s="32"/>
      <c r="M1233" s="32"/>
      <c r="N1233" s="32"/>
      <c r="O1233" s="32"/>
    </row>
    <row r="1234" spans="3:15" ht="12.75">
      <c r="C1234" s="32"/>
      <c r="E1234" s="32"/>
      <c r="I1234" s="32"/>
      <c r="J1234" s="27"/>
      <c r="K1234" s="32"/>
      <c r="M1234" s="32"/>
      <c r="N1234" s="32"/>
      <c r="O1234" s="32"/>
    </row>
    <row r="1235" spans="3:15" ht="12.75">
      <c r="C1235" s="32"/>
      <c r="E1235" s="32"/>
      <c r="I1235" s="32"/>
      <c r="J1235" s="27"/>
      <c r="K1235" s="32"/>
      <c r="M1235" s="32"/>
      <c r="N1235" s="32"/>
      <c r="O1235" s="32"/>
    </row>
    <row r="1236" spans="3:15" ht="12.75">
      <c r="C1236" s="32"/>
      <c r="E1236" s="32"/>
      <c r="I1236" s="32"/>
      <c r="J1236" s="27"/>
      <c r="K1236" s="32"/>
      <c r="M1236" s="32"/>
      <c r="N1236" s="32"/>
      <c r="O1236" s="32"/>
    </row>
    <row r="1237" spans="3:15" ht="12.75">
      <c r="C1237" s="32"/>
      <c r="E1237" s="32"/>
      <c r="I1237" s="32"/>
      <c r="J1237" s="27"/>
      <c r="K1237" s="32"/>
      <c r="M1237" s="32"/>
      <c r="N1237" s="32"/>
      <c r="O1237" s="32"/>
    </row>
    <row r="1238" spans="3:15" ht="12.75">
      <c r="C1238" s="32"/>
      <c r="E1238" s="32"/>
      <c r="I1238" s="32"/>
      <c r="J1238" s="27"/>
      <c r="K1238" s="32"/>
      <c r="M1238" s="32"/>
      <c r="N1238" s="32"/>
      <c r="O1238" s="32"/>
    </row>
    <row r="1239" spans="3:15" ht="12.75">
      <c r="C1239" s="32"/>
      <c r="E1239" s="32"/>
      <c r="I1239" s="32"/>
      <c r="J1239" s="27"/>
      <c r="K1239" s="32"/>
      <c r="M1239" s="32"/>
      <c r="N1239" s="32"/>
      <c r="O1239" s="32"/>
    </row>
    <row r="1240" spans="3:15" ht="12.75">
      <c r="C1240" s="32"/>
      <c r="E1240" s="32"/>
      <c r="I1240" s="32"/>
      <c r="J1240" s="27"/>
      <c r="K1240" s="32"/>
      <c r="M1240" s="32"/>
      <c r="N1240" s="32"/>
      <c r="O1240" s="32"/>
    </row>
    <row r="1241" spans="3:15" ht="12.75">
      <c r="C1241" s="32"/>
      <c r="E1241" s="32"/>
      <c r="I1241" s="32"/>
      <c r="J1241" s="27"/>
      <c r="K1241" s="32"/>
      <c r="M1241" s="32"/>
      <c r="N1241" s="32"/>
      <c r="O1241" s="32"/>
    </row>
    <row r="1242" spans="3:15" ht="12.75">
      <c r="C1242" s="32"/>
      <c r="E1242" s="32"/>
      <c r="I1242" s="32"/>
      <c r="J1242" s="27"/>
      <c r="K1242" s="32"/>
      <c r="M1242" s="32"/>
      <c r="N1242" s="32"/>
      <c r="O1242" s="32"/>
    </row>
    <row r="1243" spans="3:15" ht="12.75">
      <c r="C1243" s="32"/>
      <c r="E1243" s="32"/>
      <c r="I1243" s="32"/>
      <c r="J1243" s="27"/>
      <c r="K1243" s="32"/>
      <c r="M1243" s="32"/>
      <c r="N1243" s="32"/>
      <c r="O1243" s="32"/>
    </row>
    <row r="1244" spans="3:15" ht="12.75">
      <c r="C1244" s="32"/>
      <c r="E1244" s="32"/>
      <c r="I1244" s="32"/>
      <c r="J1244" s="27"/>
      <c r="K1244" s="32"/>
      <c r="M1244" s="32"/>
      <c r="N1244" s="32"/>
      <c r="O1244" s="32"/>
    </row>
    <row r="1245" spans="3:15" ht="12.75">
      <c r="C1245" s="32"/>
      <c r="E1245" s="32"/>
      <c r="I1245" s="32"/>
      <c r="J1245" s="27"/>
      <c r="K1245" s="32"/>
      <c r="M1245" s="32"/>
      <c r="N1245" s="32"/>
      <c r="O1245" s="32"/>
    </row>
    <row r="1246" spans="3:15" ht="12.75">
      <c r="C1246" s="32"/>
      <c r="E1246" s="32"/>
      <c r="I1246" s="32"/>
      <c r="J1246" s="27"/>
      <c r="K1246" s="32"/>
      <c r="M1246" s="32"/>
      <c r="N1246" s="32"/>
      <c r="O1246" s="32"/>
    </row>
    <row r="1247" spans="3:15" ht="12.75">
      <c r="C1247" s="32"/>
      <c r="E1247" s="32"/>
      <c r="I1247" s="32"/>
      <c r="J1247" s="27"/>
      <c r="K1247" s="32"/>
      <c r="M1247" s="32"/>
      <c r="N1247" s="32"/>
      <c r="O1247" s="32"/>
    </row>
    <row r="1248" spans="3:15" ht="12.75">
      <c r="C1248" s="32"/>
      <c r="E1248" s="32"/>
      <c r="I1248" s="32"/>
      <c r="J1248" s="27"/>
      <c r="K1248" s="32"/>
      <c r="M1248" s="32"/>
      <c r="N1248" s="32"/>
      <c r="O1248" s="32"/>
    </row>
    <row r="1249" spans="3:15" ht="12.75">
      <c r="C1249" s="32"/>
      <c r="E1249" s="32"/>
      <c r="I1249" s="32"/>
      <c r="J1249" s="27"/>
      <c r="K1249" s="32"/>
      <c r="M1249" s="32"/>
      <c r="N1249" s="32"/>
      <c r="O1249" s="32"/>
    </row>
    <row r="1250" spans="3:15" ht="12.75">
      <c r="C1250" s="32"/>
      <c r="E1250" s="32"/>
      <c r="I1250" s="32"/>
      <c r="J1250" s="27"/>
      <c r="K1250" s="32"/>
      <c r="M1250" s="32"/>
      <c r="N1250" s="32"/>
      <c r="O1250" s="32"/>
    </row>
    <row r="1251" spans="3:15" ht="12.75">
      <c r="C1251" s="32"/>
      <c r="E1251" s="32"/>
      <c r="I1251" s="32"/>
      <c r="J1251" s="27"/>
      <c r="K1251" s="32"/>
      <c r="M1251" s="32"/>
      <c r="N1251" s="32"/>
      <c r="O1251" s="32"/>
    </row>
    <row r="1252" spans="3:15" ht="12.75">
      <c r="C1252" s="32"/>
      <c r="E1252" s="32"/>
      <c r="I1252" s="32"/>
      <c r="J1252" s="27"/>
      <c r="K1252" s="32"/>
      <c r="M1252" s="32"/>
      <c r="N1252" s="32"/>
      <c r="O1252" s="32"/>
    </row>
    <row r="1253" spans="3:15" ht="12.75">
      <c r="C1253" s="32"/>
      <c r="E1253" s="32"/>
      <c r="I1253" s="32"/>
      <c r="J1253" s="27"/>
      <c r="K1253" s="32"/>
      <c r="M1253" s="32"/>
      <c r="N1253" s="32"/>
      <c r="O1253" s="32"/>
    </row>
    <row r="1254" spans="3:15" ht="12.75">
      <c r="C1254" s="32"/>
      <c r="E1254" s="32"/>
      <c r="I1254" s="32"/>
      <c r="J1254" s="27"/>
      <c r="K1254" s="32"/>
      <c r="M1254" s="32"/>
      <c r="N1254" s="32"/>
      <c r="O1254" s="32"/>
    </row>
    <row r="1255" spans="3:15" ht="12.75">
      <c r="C1255" s="32"/>
      <c r="E1255" s="32"/>
      <c r="I1255" s="32"/>
      <c r="J1255" s="27"/>
      <c r="K1255" s="32"/>
      <c r="M1255" s="32"/>
      <c r="N1255" s="32"/>
      <c r="O1255" s="32"/>
    </row>
    <row r="1256" spans="3:15" ht="12.75">
      <c r="C1256" s="32"/>
      <c r="E1256" s="32"/>
      <c r="I1256" s="32"/>
      <c r="J1256" s="27"/>
      <c r="K1256" s="32"/>
      <c r="M1256" s="32"/>
      <c r="N1256" s="32"/>
      <c r="O1256" s="32"/>
    </row>
    <row r="1257" spans="3:15" ht="12.75">
      <c r="C1257" s="32"/>
      <c r="E1257" s="32"/>
      <c r="I1257" s="32"/>
      <c r="J1257" s="27"/>
      <c r="K1257" s="32"/>
      <c r="M1257" s="32"/>
      <c r="N1257" s="32"/>
      <c r="O1257" s="32"/>
    </row>
    <row r="1258" spans="3:15" ht="12.75">
      <c r="C1258" s="32"/>
      <c r="E1258" s="32"/>
      <c r="I1258" s="32"/>
      <c r="J1258" s="27"/>
      <c r="K1258" s="32"/>
      <c r="M1258" s="32"/>
      <c r="N1258" s="32"/>
      <c r="O1258" s="32"/>
    </row>
    <row r="1259" spans="3:15" ht="12.75">
      <c r="C1259" s="32"/>
      <c r="E1259" s="32"/>
      <c r="I1259" s="32"/>
      <c r="J1259" s="27"/>
      <c r="K1259" s="32"/>
      <c r="M1259" s="32"/>
      <c r="N1259" s="32"/>
      <c r="O1259" s="32"/>
    </row>
    <row r="1260" spans="3:15" ht="12.75">
      <c r="C1260" s="32"/>
      <c r="E1260" s="32"/>
      <c r="I1260" s="32"/>
      <c r="J1260" s="27"/>
      <c r="K1260" s="32"/>
      <c r="M1260" s="32"/>
      <c r="N1260" s="32"/>
      <c r="O1260" s="32"/>
    </row>
    <row r="1261" spans="3:15" ht="12.75">
      <c r="C1261" s="32"/>
      <c r="E1261" s="32"/>
      <c r="I1261" s="32"/>
      <c r="J1261" s="27"/>
      <c r="K1261" s="32"/>
      <c r="M1261" s="32"/>
      <c r="N1261" s="32"/>
      <c r="O1261" s="32"/>
    </row>
    <row r="1262" spans="3:15" ht="12.75">
      <c r="C1262" s="32"/>
      <c r="E1262" s="32"/>
      <c r="I1262" s="32"/>
      <c r="J1262" s="27"/>
      <c r="K1262" s="32"/>
      <c r="M1262" s="32"/>
      <c r="N1262" s="32"/>
      <c r="O1262" s="32"/>
    </row>
    <row r="1263" spans="3:15" ht="12.75">
      <c r="C1263" s="32"/>
      <c r="E1263" s="32"/>
      <c r="I1263" s="32"/>
      <c r="J1263" s="27"/>
      <c r="K1263" s="32"/>
      <c r="M1263" s="32"/>
      <c r="N1263" s="32"/>
      <c r="O1263" s="32"/>
    </row>
    <row r="1264" spans="3:15" ht="12.75">
      <c r="C1264" s="32"/>
      <c r="E1264" s="32"/>
      <c r="I1264" s="32"/>
      <c r="J1264" s="27"/>
      <c r="K1264" s="32"/>
      <c r="M1264" s="32"/>
      <c r="N1264" s="32"/>
      <c r="O1264" s="32"/>
    </row>
    <row r="1265" spans="3:15" ht="12.75">
      <c r="C1265" s="32"/>
      <c r="E1265" s="32"/>
      <c r="I1265" s="32"/>
      <c r="J1265" s="27"/>
      <c r="K1265" s="32"/>
      <c r="M1265" s="32"/>
      <c r="N1265" s="32"/>
      <c r="O1265" s="32"/>
    </row>
    <row r="1266" spans="3:15" ht="12.75">
      <c r="C1266" s="32"/>
      <c r="E1266" s="32"/>
      <c r="I1266" s="32"/>
      <c r="J1266" s="27"/>
      <c r="K1266" s="32"/>
      <c r="M1266" s="32"/>
      <c r="N1266" s="32"/>
      <c r="O1266" s="32"/>
    </row>
    <row r="1267" spans="3:15" ht="12.75">
      <c r="C1267" s="32"/>
      <c r="E1267" s="32"/>
      <c r="I1267" s="32"/>
      <c r="J1267" s="27"/>
      <c r="K1267" s="32"/>
      <c r="M1267" s="32"/>
      <c r="N1267" s="32"/>
      <c r="O1267" s="32"/>
    </row>
    <row r="1268" spans="3:15" ht="12.75">
      <c r="C1268" s="32"/>
      <c r="E1268" s="32"/>
      <c r="I1268" s="32"/>
      <c r="J1268" s="27"/>
      <c r="K1268" s="32"/>
      <c r="M1268" s="32"/>
      <c r="N1268" s="32"/>
      <c r="O1268" s="32"/>
    </row>
    <row r="1269" spans="3:15" ht="12.75">
      <c r="C1269" s="32"/>
      <c r="E1269" s="32"/>
      <c r="I1269" s="32"/>
      <c r="J1269" s="27"/>
      <c r="K1269" s="32"/>
      <c r="M1269" s="32"/>
      <c r="N1269" s="32"/>
      <c r="O1269" s="32"/>
    </row>
    <row r="1270" spans="3:15" ht="12.75">
      <c r="C1270" s="32"/>
      <c r="E1270" s="32"/>
      <c r="I1270" s="32"/>
      <c r="J1270" s="27"/>
      <c r="K1270" s="32"/>
      <c r="M1270" s="32"/>
      <c r="N1270" s="32"/>
      <c r="O1270" s="32"/>
    </row>
    <row r="1271" spans="3:15" ht="12.75">
      <c r="C1271" s="32"/>
      <c r="E1271" s="32"/>
      <c r="I1271" s="32"/>
      <c r="J1271" s="27"/>
      <c r="K1271" s="32"/>
      <c r="M1271" s="32"/>
      <c r="N1271" s="32"/>
      <c r="O1271" s="32"/>
    </row>
    <row r="1272" spans="3:15" ht="12.75">
      <c r="C1272" s="32"/>
      <c r="E1272" s="32"/>
      <c r="I1272" s="32"/>
      <c r="J1272" s="27"/>
      <c r="K1272" s="32"/>
      <c r="M1272" s="32"/>
      <c r="N1272" s="32"/>
      <c r="O1272" s="32"/>
    </row>
    <row r="1273" spans="3:15" ht="12.75">
      <c r="C1273" s="32"/>
      <c r="E1273" s="32"/>
      <c r="I1273" s="32"/>
      <c r="J1273" s="27"/>
      <c r="K1273" s="32"/>
      <c r="M1273" s="32"/>
      <c r="N1273" s="32"/>
      <c r="O1273" s="32"/>
    </row>
    <row r="1274" spans="3:15" ht="12.75">
      <c r="C1274" s="32"/>
      <c r="E1274" s="32"/>
      <c r="I1274" s="32"/>
      <c r="J1274" s="27"/>
      <c r="K1274" s="32"/>
      <c r="M1274" s="32"/>
      <c r="N1274" s="32"/>
      <c r="O1274" s="32"/>
    </row>
    <row r="1275" spans="3:15" ht="12.75">
      <c r="C1275" s="32"/>
      <c r="E1275" s="32"/>
      <c r="I1275" s="32"/>
      <c r="J1275" s="27"/>
      <c r="K1275" s="32"/>
      <c r="M1275" s="32"/>
      <c r="N1275" s="32"/>
      <c r="O1275" s="32"/>
    </row>
    <row r="1276" spans="3:15" ht="12.75">
      <c r="C1276" s="32"/>
      <c r="E1276" s="32"/>
      <c r="I1276" s="32"/>
      <c r="J1276" s="27"/>
      <c r="K1276" s="32"/>
      <c r="M1276" s="32"/>
      <c r="N1276" s="32"/>
      <c r="O1276" s="32"/>
    </row>
    <row r="1277" spans="3:15" ht="12.75">
      <c r="C1277" s="32"/>
      <c r="E1277" s="32"/>
      <c r="I1277" s="32"/>
      <c r="J1277" s="27"/>
      <c r="K1277" s="32"/>
      <c r="M1277" s="32"/>
      <c r="N1277" s="32"/>
      <c r="O1277" s="32"/>
    </row>
    <row r="1278" spans="3:15" ht="12.75">
      <c r="C1278" s="32"/>
      <c r="E1278" s="32"/>
      <c r="I1278" s="32"/>
      <c r="J1278" s="27"/>
      <c r="K1278" s="32"/>
      <c r="M1278" s="32"/>
      <c r="N1278" s="32"/>
      <c r="O1278" s="32"/>
    </row>
    <row r="1279" spans="3:15" ht="12.75">
      <c r="C1279" s="32"/>
      <c r="E1279" s="32"/>
      <c r="I1279" s="32"/>
      <c r="J1279" s="27"/>
      <c r="K1279" s="32"/>
      <c r="M1279" s="32"/>
      <c r="N1279" s="32"/>
      <c r="O1279" s="32"/>
    </row>
    <row r="1280" spans="3:15" ht="12.75">
      <c r="C1280" s="32"/>
      <c r="E1280" s="32"/>
      <c r="I1280" s="32"/>
      <c r="J1280" s="27"/>
      <c r="K1280" s="32"/>
      <c r="M1280" s="32"/>
      <c r="N1280" s="32"/>
      <c r="O1280" s="32"/>
    </row>
    <row r="1281" spans="3:15" ht="12.75">
      <c r="C1281" s="32"/>
      <c r="E1281" s="32"/>
      <c r="I1281" s="32"/>
      <c r="J1281" s="27"/>
      <c r="K1281" s="32"/>
      <c r="M1281" s="32"/>
      <c r="N1281" s="32"/>
      <c r="O1281" s="32"/>
    </row>
    <row r="1282" spans="3:15" ht="12.75">
      <c r="C1282" s="32"/>
      <c r="E1282" s="32"/>
      <c r="I1282" s="32"/>
      <c r="J1282" s="27"/>
      <c r="K1282" s="32"/>
      <c r="M1282" s="32"/>
      <c r="N1282" s="32"/>
      <c r="O1282" s="32"/>
    </row>
    <row r="1283" spans="3:15" ht="12.75">
      <c r="C1283" s="32"/>
      <c r="E1283" s="32"/>
      <c r="I1283" s="32"/>
      <c r="J1283" s="27"/>
      <c r="K1283" s="32"/>
      <c r="M1283" s="32"/>
      <c r="N1283" s="32"/>
      <c r="O1283" s="32"/>
    </row>
    <row r="1284" spans="3:15" ht="12.75">
      <c r="C1284" s="32"/>
      <c r="E1284" s="32"/>
      <c r="I1284" s="32"/>
      <c r="J1284" s="27"/>
      <c r="K1284" s="32"/>
      <c r="M1284" s="32"/>
      <c r="N1284" s="32"/>
      <c r="O1284" s="32"/>
    </row>
    <row r="1285" spans="3:15" ht="12.75">
      <c r="C1285" s="32"/>
      <c r="E1285" s="32"/>
      <c r="I1285" s="32"/>
      <c r="J1285" s="27"/>
      <c r="K1285" s="32"/>
      <c r="M1285" s="32"/>
      <c r="N1285" s="32"/>
      <c r="O1285" s="32"/>
    </row>
    <row r="1286" spans="3:15" ht="12.75">
      <c r="C1286" s="32"/>
      <c r="E1286" s="32"/>
      <c r="I1286" s="32"/>
      <c r="J1286" s="27"/>
      <c r="K1286" s="32"/>
      <c r="M1286" s="32"/>
      <c r="N1286" s="32"/>
      <c r="O1286" s="32"/>
    </row>
    <row r="1287" spans="3:15" ht="12.75">
      <c r="C1287" s="32"/>
      <c r="E1287" s="32"/>
      <c r="I1287" s="32"/>
      <c r="J1287" s="27"/>
      <c r="K1287" s="32"/>
      <c r="M1287" s="32"/>
      <c r="N1287" s="32"/>
      <c r="O1287" s="32"/>
    </row>
    <row r="1288" spans="3:15" ht="12.75">
      <c r="C1288" s="32"/>
      <c r="E1288" s="32"/>
      <c r="I1288" s="32"/>
      <c r="J1288" s="27"/>
      <c r="K1288" s="32"/>
      <c r="M1288" s="32"/>
      <c r="N1288" s="32"/>
      <c r="O1288" s="32"/>
    </row>
    <row r="1289" spans="3:15" ht="12.75">
      <c r="C1289" s="32"/>
      <c r="E1289" s="32"/>
      <c r="I1289" s="32"/>
      <c r="J1289" s="27"/>
      <c r="K1289" s="32"/>
      <c r="M1289" s="32"/>
      <c r="N1289" s="32"/>
      <c r="O1289" s="32"/>
    </row>
    <row r="1290" spans="3:15" ht="12.75">
      <c r="C1290" s="32"/>
      <c r="E1290" s="32"/>
      <c r="I1290" s="32"/>
      <c r="J1290" s="27"/>
      <c r="K1290" s="32"/>
      <c r="M1290" s="32"/>
      <c r="N1290" s="32"/>
      <c r="O1290" s="32"/>
    </row>
    <row r="1291" spans="3:15" ht="12.75">
      <c r="C1291" s="32"/>
      <c r="E1291" s="32"/>
      <c r="I1291" s="32"/>
      <c r="J1291" s="27"/>
      <c r="K1291" s="32"/>
      <c r="M1291" s="32"/>
      <c r="N1291" s="32"/>
      <c r="O1291" s="32"/>
    </row>
    <row r="1292" spans="3:15" ht="12.75">
      <c r="C1292" s="32"/>
      <c r="E1292" s="32"/>
      <c r="I1292" s="32"/>
      <c r="J1292" s="27"/>
      <c r="K1292" s="32"/>
      <c r="M1292" s="32"/>
      <c r="N1292" s="32"/>
      <c r="O1292" s="32"/>
    </row>
    <row r="1293" spans="3:15" ht="12.75">
      <c r="C1293" s="32"/>
      <c r="E1293" s="32"/>
      <c r="I1293" s="32"/>
      <c r="J1293" s="27"/>
      <c r="K1293" s="32"/>
      <c r="M1293" s="32"/>
      <c r="N1293" s="32"/>
      <c r="O1293" s="32"/>
    </row>
    <row r="1294" spans="3:15" ht="12.75">
      <c r="C1294" s="32"/>
      <c r="E1294" s="32"/>
      <c r="I1294" s="32"/>
      <c r="J1294" s="27"/>
      <c r="K1294" s="32"/>
      <c r="M1294" s="32"/>
      <c r="N1294" s="32"/>
      <c r="O1294" s="32"/>
    </row>
    <row r="1295" spans="3:15" ht="12.75">
      <c r="C1295" s="32"/>
      <c r="E1295" s="32"/>
      <c r="I1295" s="32"/>
      <c r="J1295" s="27"/>
      <c r="K1295" s="32"/>
      <c r="M1295" s="32"/>
      <c r="N1295" s="32"/>
      <c r="O1295" s="32"/>
    </row>
    <row r="1296" spans="3:15" ht="12.75">
      <c r="C1296" s="32"/>
      <c r="E1296" s="32"/>
      <c r="I1296" s="32"/>
      <c r="J1296" s="27"/>
      <c r="K1296" s="32"/>
      <c r="M1296" s="32"/>
      <c r="N1296" s="32"/>
      <c r="O1296" s="32"/>
    </row>
    <row r="1297" spans="3:15" ht="12.75">
      <c r="C1297" s="32"/>
      <c r="E1297" s="32"/>
      <c r="I1297" s="32"/>
      <c r="J1297" s="27"/>
      <c r="K1297" s="32"/>
      <c r="M1297" s="32"/>
      <c r="N1297" s="32"/>
      <c r="O1297" s="32"/>
    </row>
    <row r="1298" spans="3:15" ht="12.75">
      <c r="C1298" s="32"/>
      <c r="E1298" s="32"/>
      <c r="I1298" s="32"/>
      <c r="J1298" s="27"/>
      <c r="K1298" s="32"/>
      <c r="M1298" s="32"/>
      <c r="N1298" s="32"/>
      <c r="O1298" s="32"/>
    </row>
    <row r="1299" spans="3:15" ht="12.75">
      <c r="C1299" s="32"/>
      <c r="E1299" s="32"/>
      <c r="I1299" s="32"/>
      <c r="J1299" s="27"/>
      <c r="K1299" s="32"/>
      <c r="M1299" s="32"/>
      <c r="N1299" s="32"/>
      <c r="O1299" s="32"/>
    </row>
    <row r="1300" spans="3:15" ht="12.75">
      <c r="C1300" s="32"/>
      <c r="E1300" s="32"/>
      <c r="I1300" s="32"/>
      <c r="J1300" s="27"/>
      <c r="K1300" s="32"/>
      <c r="M1300" s="32"/>
      <c r="N1300" s="32"/>
      <c r="O1300" s="32"/>
    </row>
    <row r="1301" spans="3:15" ht="12.75">
      <c r="C1301" s="32"/>
      <c r="E1301" s="32"/>
      <c r="I1301" s="32"/>
      <c r="J1301" s="27"/>
      <c r="K1301" s="32"/>
      <c r="M1301" s="32"/>
      <c r="N1301" s="32"/>
      <c r="O1301" s="32"/>
    </row>
    <row r="1302" spans="3:15" ht="12.75">
      <c r="C1302" s="32"/>
      <c r="E1302" s="32"/>
      <c r="I1302" s="32"/>
      <c r="J1302" s="27"/>
      <c r="K1302" s="32"/>
      <c r="M1302" s="32"/>
      <c r="N1302" s="32"/>
      <c r="O1302" s="32"/>
    </row>
    <row r="1303" spans="3:15" ht="12.75">
      <c r="C1303" s="32"/>
      <c r="E1303" s="32"/>
      <c r="I1303" s="32"/>
      <c r="J1303" s="27"/>
      <c r="K1303" s="32"/>
      <c r="M1303" s="32"/>
      <c r="N1303" s="32"/>
      <c r="O1303" s="32"/>
    </row>
    <row r="1304" spans="3:15" ht="12.75">
      <c r="C1304" s="32"/>
      <c r="E1304" s="32"/>
      <c r="I1304" s="32"/>
      <c r="J1304" s="27"/>
      <c r="K1304" s="32"/>
      <c r="M1304" s="32"/>
      <c r="N1304" s="32"/>
      <c r="O1304" s="32"/>
    </row>
    <row r="1305" spans="3:15" ht="12.75">
      <c r="C1305" s="32"/>
      <c r="E1305" s="32"/>
      <c r="I1305" s="32"/>
      <c r="J1305" s="27"/>
      <c r="K1305" s="32"/>
      <c r="M1305" s="32"/>
      <c r="N1305" s="32"/>
      <c r="O1305" s="32"/>
    </row>
    <row r="1306" spans="3:15" ht="12.75">
      <c r="C1306" s="32"/>
      <c r="E1306" s="32"/>
      <c r="I1306" s="32"/>
      <c r="J1306" s="27"/>
      <c r="K1306" s="32"/>
      <c r="M1306" s="32"/>
      <c r="N1306" s="32"/>
      <c r="O1306" s="32"/>
    </row>
    <row r="1307" spans="3:15" ht="12.75">
      <c r="C1307" s="32"/>
      <c r="E1307" s="32"/>
      <c r="I1307" s="32"/>
      <c r="J1307" s="27"/>
      <c r="K1307" s="32"/>
      <c r="M1307" s="32"/>
      <c r="N1307" s="32"/>
      <c r="O1307" s="32"/>
    </row>
    <row r="1308" spans="3:15" ht="12.75">
      <c r="C1308" s="32"/>
      <c r="E1308" s="32"/>
      <c r="I1308" s="32"/>
      <c r="J1308" s="27"/>
      <c r="K1308" s="32"/>
      <c r="M1308" s="32"/>
      <c r="N1308" s="32"/>
      <c r="O1308" s="32"/>
    </row>
    <row r="1309" spans="3:15" ht="12.75">
      <c r="C1309" s="32"/>
      <c r="E1309" s="32"/>
      <c r="I1309" s="32"/>
      <c r="J1309" s="27"/>
      <c r="K1309" s="32"/>
      <c r="M1309" s="32"/>
      <c r="N1309" s="32"/>
      <c r="O1309" s="32"/>
    </row>
    <row r="1310" spans="3:15" ht="12.75">
      <c r="C1310" s="32"/>
      <c r="E1310" s="32"/>
      <c r="I1310" s="32"/>
      <c r="J1310" s="27"/>
      <c r="K1310" s="32"/>
      <c r="M1310" s="32"/>
      <c r="N1310" s="32"/>
      <c r="O1310" s="32"/>
    </row>
    <row r="1311" spans="3:15" ht="12.75">
      <c r="C1311" s="32"/>
      <c r="E1311" s="32"/>
      <c r="I1311" s="32"/>
      <c r="J1311" s="27"/>
      <c r="K1311" s="32"/>
      <c r="M1311" s="32"/>
      <c r="N1311" s="32"/>
      <c r="O1311" s="32"/>
    </row>
    <row r="1312" spans="3:15" ht="12.75">
      <c r="C1312" s="32"/>
      <c r="E1312" s="32"/>
      <c r="I1312" s="32"/>
      <c r="J1312" s="27"/>
      <c r="K1312" s="32"/>
      <c r="M1312" s="32"/>
      <c r="N1312" s="32"/>
      <c r="O1312" s="32"/>
    </row>
    <row r="1313" spans="3:15" ht="12.75">
      <c r="C1313" s="32"/>
      <c r="E1313" s="32"/>
      <c r="I1313" s="32"/>
      <c r="J1313" s="27"/>
      <c r="K1313" s="32"/>
      <c r="M1313" s="32"/>
      <c r="N1313" s="32"/>
      <c r="O1313" s="32"/>
    </row>
    <row r="1314" spans="3:15" ht="12.75">
      <c r="C1314" s="32"/>
      <c r="E1314" s="32"/>
      <c r="I1314" s="32"/>
      <c r="J1314" s="27"/>
      <c r="K1314" s="32"/>
      <c r="M1314" s="32"/>
      <c r="N1314" s="32"/>
      <c r="O1314" s="32"/>
    </row>
    <row r="1315" spans="3:15" ht="12.75">
      <c r="C1315" s="32"/>
      <c r="E1315" s="32"/>
      <c r="I1315" s="32"/>
      <c r="J1315" s="27"/>
      <c r="K1315" s="32"/>
      <c r="M1315" s="32"/>
      <c r="N1315" s="32"/>
      <c r="O1315" s="32"/>
    </row>
    <row r="1316" spans="3:15" ht="12.75">
      <c r="C1316" s="32"/>
      <c r="E1316" s="32"/>
      <c r="I1316" s="32"/>
      <c r="J1316" s="27"/>
      <c r="K1316" s="32"/>
      <c r="M1316" s="32"/>
      <c r="N1316" s="32"/>
      <c r="O1316" s="32"/>
    </row>
    <row r="1317" spans="3:15" ht="12.75">
      <c r="C1317" s="32"/>
      <c r="E1317" s="32"/>
      <c r="I1317" s="32"/>
      <c r="J1317" s="27"/>
      <c r="K1317" s="32"/>
      <c r="M1317" s="32"/>
      <c r="N1317" s="32"/>
      <c r="O1317" s="32"/>
    </row>
    <row r="1318" spans="3:15" ht="12.75">
      <c r="C1318" s="32"/>
      <c r="E1318" s="32"/>
      <c r="I1318" s="32"/>
      <c r="J1318" s="27"/>
      <c r="K1318" s="32"/>
      <c r="M1318" s="32"/>
      <c r="N1318" s="32"/>
      <c r="O1318" s="32"/>
    </row>
    <row r="1319" spans="3:15" ht="12.75">
      <c r="C1319" s="32"/>
      <c r="E1319" s="32"/>
      <c r="I1319" s="32"/>
      <c r="J1319" s="27"/>
      <c r="K1319" s="32"/>
      <c r="M1319" s="32"/>
      <c r="N1319" s="32"/>
      <c r="O1319" s="32"/>
    </row>
    <row r="1320" spans="3:15" ht="12.75">
      <c r="C1320" s="32"/>
      <c r="E1320" s="32"/>
      <c r="I1320" s="32"/>
      <c r="J1320" s="27"/>
      <c r="K1320" s="32"/>
      <c r="M1320" s="32"/>
      <c r="N1320" s="32"/>
      <c r="O1320" s="32"/>
    </row>
    <row r="1321" spans="3:15" ht="12.75">
      <c r="C1321" s="32"/>
      <c r="E1321" s="32"/>
      <c r="I1321" s="32"/>
      <c r="J1321" s="27"/>
      <c r="K1321" s="32"/>
      <c r="M1321" s="32"/>
      <c r="N1321" s="32"/>
      <c r="O1321" s="32"/>
    </row>
    <row r="1322" spans="3:15" ht="12.75">
      <c r="C1322" s="32"/>
      <c r="E1322" s="32"/>
      <c r="I1322" s="32"/>
      <c r="J1322" s="27"/>
      <c r="K1322" s="32"/>
      <c r="M1322" s="32"/>
      <c r="N1322" s="32"/>
      <c r="O1322" s="32"/>
    </row>
    <row r="1323" spans="3:15" ht="12.75">
      <c r="C1323" s="32"/>
      <c r="E1323" s="32"/>
      <c r="I1323" s="32"/>
      <c r="J1323" s="27"/>
      <c r="K1323" s="32"/>
      <c r="M1323" s="32"/>
      <c r="N1323" s="32"/>
      <c r="O1323" s="32"/>
    </row>
    <row r="1324" spans="3:15" ht="12.75">
      <c r="C1324" s="32"/>
      <c r="E1324" s="32"/>
      <c r="I1324" s="32"/>
      <c r="J1324" s="27"/>
      <c r="K1324" s="32"/>
      <c r="M1324" s="32"/>
      <c r="N1324" s="32"/>
      <c r="O1324" s="32"/>
    </row>
    <row r="1325" spans="3:15" ht="12.75">
      <c r="C1325" s="32"/>
      <c r="E1325" s="32"/>
      <c r="I1325" s="32"/>
      <c r="J1325" s="27"/>
      <c r="K1325" s="32"/>
      <c r="M1325" s="32"/>
      <c r="N1325" s="32"/>
      <c r="O1325" s="32"/>
    </row>
    <row r="1326" spans="3:15" ht="12.75">
      <c r="C1326" s="32"/>
      <c r="E1326" s="32"/>
      <c r="I1326" s="32"/>
      <c r="J1326" s="27"/>
      <c r="K1326" s="32"/>
      <c r="M1326" s="32"/>
      <c r="N1326" s="32"/>
      <c r="O1326" s="32"/>
    </row>
    <row r="1327" spans="3:15" ht="12.75">
      <c r="C1327" s="32"/>
      <c r="E1327" s="32"/>
      <c r="I1327" s="32"/>
      <c r="J1327" s="27"/>
      <c r="K1327" s="32"/>
      <c r="M1327" s="32"/>
      <c r="N1327" s="32"/>
      <c r="O1327" s="32"/>
    </row>
    <row r="1328" spans="3:15" ht="12.75">
      <c r="C1328" s="32"/>
      <c r="E1328" s="32"/>
      <c r="I1328" s="32"/>
      <c r="J1328" s="27"/>
      <c r="K1328" s="32"/>
      <c r="M1328" s="32"/>
      <c r="N1328" s="32"/>
      <c r="O1328" s="32"/>
    </row>
    <row r="1329" spans="3:15" ht="12.75">
      <c r="C1329" s="32"/>
      <c r="E1329" s="32"/>
      <c r="I1329" s="32"/>
      <c r="J1329" s="27"/>
      <c r="K1329" s="32"/>
      <c r="M1329" s="32"/>
      <c r="N1329" s="32"/>
      <c r="O1329" s="32"/>
    </row>
    <row r="1330" spans="3:15" ht="12.75">
      <c r="C1330" s="32"/>
      <c r="E1330" s="32"/>
      <c r="I1330" s="32"/>
      <c r="J1330" s="27"/>
      <c r="K1330" s="32"/>
      <c r="M1330" s="32"/>
      <c r="N1330" s="32"/>
      <c r="O1330" s="32"/>
    </row>
    <row r="1331" spans="3:15" ht="12.75">
      <c r="C1331" s="32"/>
      <c r="E1331" s="32"/>
      <c r="I1331" s="32"/>
      <c r="J1331" s="27"/>
      <c r="K1331" s="32"/>
      <c r="M1331" s="32"/>
      <c r="N1331" s="32"/>
      <c r="O1331" s="32"/>
    </row>
    <row r="1332" spans="3:15" ht="12.75">
      <c r="C1332" s="32"/>
      <c r="E1332" s="32"/>
      <c r="I1332" s="32"/>
      <c r="J1332" s="27"/>
      <c r="K1332" s="32"/>
      <c r="M1332" s="32"/>
      <c r="N1332" s="32"/>
      <c r="O1332" s="32"/>
    </row>
    <row r="1333" spans="3:15" ht="12.75">
      <c r="C1333" s="32"/>
      <c r="E1333" s="32"/>
      <c r="I1333" s="32"/>
      <c r="J1333" s="27"/>
      <c r="K1333" s="32"/>
      <c r="M1333" s="32"/>
      <c r="N1333" s="32"/>
      <c r="O1333" s="32"/>
    </row>
    <row r="1334" spans="3:15" ht="12.75">
      <c r="C1334" s="32"/>
      <c r="E1334" s="32"/>
      <c r="I1334" s="32"/>
      <c r="J1334" s="27"/>
      <c r="K1334" s="32"/>
      <c r="M1334" s="32"/>
      <c r="N1334" s="32"/>
      <c r="O1334" s="32"/>
    </row>
    <row r="1335" spans="3:15" ht="12.75">
      <c r="C1335" s="32"/>
      <c r="E1335" s="32"/>
      <c r="I1335" s="32"/>
      <c r="J1335" s="27"/>
      <c r="K1335" s="32"/>
      <c r="M1335" s="32"/>
      <c r="N1335" s="32"/>
      <c r="O1335" s="32"/>
    </row>
    <row r="1336" spans="3:15" ht="12.75">
      <c r="C1336" s="32"/>
      <c r="E1336" s="32"/>
      <c r="I1336" s="32"/>
      <c r="J1336" s="27"/>
      <c r="K1336" s="32"/>
      <c r="M1336" s="32"/>
      <c r="N1336" s="32"/>
      <c r="O1336" s="32"/>
    </row>
    <row r="1337" spans="3:15" ht="12.75">
      <c r="C1337" s="32"/>
      <c r="E1337" s="32"/>
      <c r="I1337" s="32"/>
      <c r="J1337" s="27"/>
      <c r="K1337" s="32"/>
      <c r="M1337" s="32"/>
      <c r="N1337" s="32"/>
      <c r="O1337" s="32"/>
    </row>
    <row r="1338" spans="3:15" ht="12.75">
      <c r="C1338" s="32"/>
      <c r="E1338" s="32"/>
      <c r="I1338" s="32"/>
      <c r="J1338" s="27"/>
      <c r="K1338" s="32"/>
      <c r="M1338" s="32"/>
      <c r="N1338" s="32"/>
      <c r="O1338" s="32"/>
    </row>
    <row r="1339" spans="3:15" ht="12.75">
      <c r="C1339" s="32"/>
      <c r="E1339" s="32"/>
      <c r="I1339" s="32"/>
      <c r="J1339" s="27"/>
      <c r="K1339" s="32"/>
      <c r="M1339" s="32"/>
      <c r="N1339" s="32"/>
      <c r="O1339" s="32"/>
    </row>
    <row r="1340" spans="3:15" ht="12.75">
      <c r="C1340" s="32"/>
      <c r="E1340" s="32"/>
      <c r="I1340" s="32"/>
      <c r="J1340" s="27"/>
      <c r="K1340" s="32"/>
      <c r="M1340" s="32"/>
      <c r="N1340" s="32"/>
      <c r="O1340" s="32"/>
    </row>
    <row r="1341" spans="3:15" ht="12.75">
      <c r="C1341" s="32"/>
      <c r="E1341" s="32"/>
      <c r="I1341" s="32"/>
      <c r="J1341" s="27"/>
      <c r="K1341" s="32"/>
      <c r="M1341" s="32"/>
      <c r="N1341" s="32"/>
      <c r="O1341" s="32"/>
    </row>
    <row r="1342" spans="3:15" ht="12.75">
      <c r="C1342" s="32"/>
      <c r="E1342" s="32"/>
      <c r="I1342" s="32"/>
      <c r="J1342" s="27"/>
      <c r="K1342" s="32"/>
      <c r="M1342" s="32"/>
      <c r="N1342" s="32"/>
      <c r="O1342" s="32"/>
    </row>
    <row r="1343" spans="3:15" ht="12.75">
      <c r="C1343" s="32"/>
      <c r="E1343" s="32"/>
      <c r="I1343" s="32"/>
      <c r="J1343" s="27"/>
      <c r="K1343" s="32"/>
      <c r="M1343" s="32"/>
      <c r="N1343" s="32"/>
      <c r="O1343" s="32"/>
    </row>
    <row r="1344" spans="3:15" ht="12.75">
      <c r="C1344" s="32"/>
      <c r="E1344" s="32"/>
      <c r="I1344" s="32"/>
      <c r="J1344" s="27"/>
      <c r="K1344" s="32"/>
      <c r="M1344" s="32"/>
      <c r="N1344" s="32"/>
      <c r="O1344" s="32"/>
    </row>
    <row r="1345" spans="3:15" ht="12.75">
      <c r="C1345" s="32"/>
      <c r="E1345" s="32"/>
      <c r="I1345" s="32"/>
      <c r="J1345" s="27"/>
      <c r="K1345" s="32"/>
      <c r="M1345" s="32"/>
      <c r="N1345" s="32"/>
      <c r="O1345" s="32"/>
    </row>
    <row r="1346" spans="3:15" ht="12.75">
      <c r="C1346" s="32"/>
      <c r="E1346" s="32"/>
      <c r="I1346" s="32"/>
      <c r="J1346" s="27"/>
      <c r="K1346" s="32"/>
      <c r="M1346" s="32"/>
      <c r="N1346" s="32"/>
      <c r="O1346" s="32"/>
    </row>
    <row r="1347" spans="3:15" ht="12.75">
      <c r="C1347" s="32"/>
      <c r="E1347" s="32"/>
      <c r="I1347" s="32"/>
      <c r="J1347" s="27"/>
      <c r="K1347" s="32"/>
      <c r="M1347" s="32"/>
      <c r="N1347" s="32"/>
      <c r="O1347" s="32"/>
    </row>
    <row r="1348" spans="3:15" ht="12.75">
      <c r="C1348" s="32"/>
      <c r="E1348" s="32"/>
      <c r="I1348" s="32"/>
      <c r="J1348" s="27"/>
      <c r="K1348" s="32"/>
      <c r="M1348" s="32"/>
      <c r="N1348" s="32"/>
      <c r="O1348" s="32"/>
    </row>
    <row r="1349" spans="3:15" ht="12.75">
      <c r="C1349" s="32"/>
      <c r="E1349" s="32"/>
      <c r="I1349" s="32"/>
      <c r="J1349" s="27"/>
      <c r="K1349" s="32"/>
      <c r="M1349" s="32"/>
      <c r="N1349" s="32"/>
      <c r="O1349" s="32"/>
    </row>
    <row r="1350" spans="3:15" ht="12.75">
      <c r="C1350" s="32"/>
      <c r="E1350" s="32"/>
      <c r="I1350" s="32"/>
      <c r="J1350" s="27"/>
      <c r="K1350" s="32"/>
      <c r="M1350" s="32"/>
      <c r="N1350" s="32"/>
      <c r="O1350" s="32"/>
    </row>
    <row r="1351" spans="3:15" ht="12.75">
      <c r="C1351" s="32"/>
      <c r="E1351" s="32"/>
      <c r="I1351" s="32"/>
      <c r="J1351" s="27"/>
      <c r="K1351" s="32"/>
      <c r="M1351" s="32"/>
      <c r="N1351" s="32"/>
      <c r="O1351" s="32"/>
    </row>
    <row r="1352" spans="3:15" ht="12.75">
      <c r="C1352" s="32"/>
      <c r="E1352" s="32"/>
      <c r="I1352" s="32"/>
      <c r="J1352" s="27"/>
      <c r="K1352" s="32"/>
      <c r="M1352" s="32"/>
      <c r="N1352" s="32"/>
      <c r="O1352" s="32"/>
    </row>
    <row r="1353" spans="3:15" ht="12.75">
      <c r="C1353" s="32"/>
      <c r="E1353" s="32"/>
      <c r="I1353" s="32"/>
      <c r="J1353" s="27"/>
      <c r="K1353" s="32"/>
      <c r="M1353" s="32"/>
      <c r="N1353" s="32"/>
      <c r="O1353" s="32"/>
    </row>
    <row r="1354" spans="3:15" ht="12.75">
      <c r="C1354" s="32"/>
      <c r="E1354" s="32"/>
      <c r="I1354" s="32"/>
      <c r="J1354" s="27"/>
      <c r="K1354" s="32"/>
      <c r="M1354" s="32"/>
      <c r="N1354" s="32"/>
      <c r="O1354" s="32"/>
    </row>
    <row r="1355" spans="3:15" ht="12.75">
      <c r="C1355" s="32"/>
      <c r="E1355" s="32"/>
      <c r="I1355" s="32"/>
      <c r="J1355" s="27"/>
      <c r="K1355" s="32"/>
      <c r="M1355" s="32"/>
      <c r="N1355" s="32"/>
      <c r="O1355" s="32"/>
    </row>
    <row r="1356" spans="3:15" ht="12.75">
      <c r="C1356" s="32"/>
      <c r="E1356" s="32"/>
      <c r="I1356" s="32"/>
      <c r="J1356" s="27"/>
      <c r="K1356" s="32"/>
      <c r="M1356" s="32"/>
      <c r="N1356" s="32"/>
      <c r="O1356" s="32"/>
    </row>
    <row r="1357" spans="3:15" ht="12.75">
      <c r="C1357" s="32"/>
      <c r="E1357" s="32"/>
      <c r="I1357" s="32"/>
      <c r="J1357" s="27"/>
      <c r="K1357" s="32"/>
      <c r="M1357" s="32"/>
      <c r="N1357" s="32"/>
      <c r="O1357" s="32"/>
    </row>
    <row r="1358" spans="3:15" ht="12.75">
      <c r="C1358" s="32"/>
      <c r="E1358" s="32"/>
      <c r="I1358" s="32"/>
      <c r="J1358" s="27"/>
      <c r="K1358" s="32"/>
      <c r="M1358" s="32"/>
      <c r="N1358" s="32"/>
      <c r="O1358" s="32"/>
    </row>
    <row r="1359" spans="3:15" ht="12.75">
      <c r="C1359" s="32"/>
      <c r="E1359" s="32"/>
      <c r="I1359" s="32"/>
      <c r="J1359" s="27"/>
      <c r="K1359" s="32"/>
      <c r="M1359" s="32"/>
      <c r="N1359" s="32"/>
      <c r="O1359" s="32"/>
    </row>
    <row r="1360" spans="3:15" ht="12.75">
      <c r="C1360" s="32"/>
      <c r="E1360" s="32"/>
      <c r="I1360" s="32"/>
      <c r="J1360" s="27"/>
      <c r="K1360" s="32"/>
      <c r="M1360" s="32"/>
      <c r="N1360" s="32"/>
      <c r="O1360" s="32"/>
    </row>
    <row r="1361" spans="3:15" ht="12.75">
      <c r="C1361" s="32"/>
      <c r="E1361" s="32"/>
      <c r="I1361" s="32"/>
      <c r="J1361" s="27"/>
      <c r="K1361" s="32"/>
      <c r="M1361" s="32"/>
      <c r="N1361" s="32"/>
      <c r="O1361" s="32"/>
    </row>
    <row r="1362" spans="3:15" ht="12.75">
      <c r="C1362" s="32"/>
      <c r="E1362" s="32"/>
      <c r="I1362" s="32"/>
      <c r="J1362" s="27"/>
      <c r="K1362" s="32"/>
      <c r="M1362" s="32"/>
      <c r="N1362" s="32"/>
      <c r="O1362" s="32"/>
    </row>
    <row r="1363" spans="3:15" ht="12.75">
      <c r="C1363" s="32"/>
      <c r="E1363" s="32"/>
      <c r="I1363" s="32"/>
      <c r="J1363" s="27"/>
      <c r="K1363" s="32"/>
      <c r="M1363" s="32"/>
      <c r="N1363" s="32"/>
      <c r="O1363" s="32"/>
    </row>
    <row r="1364" spans="3:15" ht="12.75">
      <c r="C1364" s="32"/>
      <c r="E1364" s="32"/>
      <c r="I1364" s="32"/>
      <c r="J1364" s="27"/>
      <c r="K1364" s="32"/>
      <c r="M1364" s="32"/>
      <c r="N1364" s="32"/>
      <c r="O1364" s="32"/>
    </row>
    <row r="1365" spans="3:15" ht="12.75">
      <c r="C1365" s="32"/>
      <c r="E1365" s="32"/>
      <c r="I1365" s="32"/>
      <c r="J1365" s="27"/>
      <c r="K1365" s="32"/>
      <c r="M1365" s="32"/>
      <c r="N1365" s="32"/>
      <c r="O1365" s="32"/>
    </row>
    <row r="1366" spans="3:15" ht="12.75">
      <c r="C1366" s="32"/>
      <c r="E1366" s="32"/>
      <c r="I1366" s="32"/>
      <c r="J1366" s="27"/>
      <c r="K1366" s="32"/>
      <c r="M1366" s="32"/>
      <c r="N1366" s="32"/>
      <c r="O1366" s="32"/>
    </row>
    <row r="1367" spans="3:15" ht="12.75">
      <c r="C1367" s="32"/>
      <c r="E1367" s="32"/>
      <c r="I1367" s="32"/>
      <c r="J1367" s="27"/>
      <c r="K1367" s="32"/>
      <c r="M1367" s="32"/>
      <c r="N1367" s="32"/>
      <c r="O1367" s="32"/>
    </row>
    <row r="1368" spans="3:15" ht="12.75">
      <c r="C1368" s="32"/>
      <c r="E1368" s="32"/>
      <c r="I1368" s="32"/>
      <c r="J1368" s="27"/>
      <c r="K1368" s="32"/>
      <c r="M1368" s="32"/>
      <c r="N1368" s="32"/>
      <c r="O1368" s="32"/>
    </row>
    <row r="1369" spans="3:15" ht="12.75">
      <c r="C1369" s="32"/>
      <c r="E1369" s="32"/>
      <c r="I1369" s="32"/>
      <c r="J1369" s="27"/>
      <c r="K1369" s="32"/>
      <c r="M1369" s="32"/>
      <c r="N1369" s="32"/>
      <c r="O1369" s="32"/>
    </row>
    <row r="1370" spans="3:15" ht="12.75">
      <c r="C1370" s="32"/>
      <c r="E1370" s="32"/>
      <c r="I1370" s="32"/>
      <c r="J1370" s="27"/>
      <c r="K1370" s="32"/>
      <c r="M1370" s="32"/>
      <c r="N1370" s="32"/>
      <c r="O1370" s="32"/>
    </row>
    <row r="1371" spans="3:15" ht="12.75">
      <c r="C1371" s="32"/>
      <c r="E1371" s="32"/>
      <c r="I1371" s="32"/>
      <c r="J1371" s="27"/>
      <c r="K1371" s="32"/>
      <c r="M1371" s="32"/>
      <c r="N1371" s="32"/>
      <c r="O1371" s="32"/>
    </row>
    <row r="1372" spans="3:15" ht="12.75">
      <c r="C1372" s="32"/>
      <c r="E1372" s="32"/>
      <c r="I1372" s="32"/>
      <c r="J1372" s="27"/>
      <c r="K1372" s="32"/>
      <c r="M1372" s="32"/>
      <c r="N1372" s="32"/>
      <c r="O1372" s="32"/>
    </row>
    <row r="1373" spans="3:15" ht="12.75">
      <c r="C1373" s="32"/>
      <c r="E1373" s="32"/>
      <c r="I1373" s="32"/>
      <c r="J1373" s="27"/>
      <c r="K1373" s="32"/>
      <c r="M1373" s="32"/>
      <c r="N1373" s="32"/>
      <c r="O1373" s="32"/>
    </row>
    <row r="1374" spans="3:15" ht="12.75">
      <c r="C1374" s="32"/>
      <c r="E1374" s="32"/>
      <c r="I1374" s="32"/>
      <c r="J1374" s="27"/>
      <c r="K1374" s="32"/>
      <c r="M1374" s="32"/>
      <c r="N1374" s="32"/>
      <c r="O1374" s="32"/>
    </row>
    <row r="1375" spans="3:15" ht="12.75">
      <c r="C1375" s="32"/>
      <c r="E1375" s="32"/>
      <c r="I1375" s="32"/>
      <c r="J1375" s="27"/>
      <c r="K1375" s="32"/>
      <c r="M1375" s="32"/>
      <c r="N1375" s="32"/>
      <c r="O1375" s="32"/>
    </row>
    <row r="1376" spans="3:15" ht="12.75">
      <c r="C1376" s="32"/>
      <c r="E1376" s="32"/>
      <c r="I1376" s="32"/>
      <c r="J1376" s="27"/>
      <c r="K1376" s="32"/>
      <c r="M1376" s="32"/>
      <c r="N1376" s="32"/>
      <c r="O1376" s="32"/>
    </row>
    <row r="1377" spans="3:15" ht="12.75">
      <c r="C1377" s="32"/>
      <c r="E1377" s="32"/>
      <c r="I1377" s="32"/>
      <c r="J1377" s="27"/>
      <c r="K1377" s="32"/>
      <c r="M1377" s="32"/>
      <c r="N1377" s="32"/>
      <c r="O1377" s="32"/>
    </row>
    <row r="1378" spans="3:15" ht="12.75">
      <c r="C1378" s="32"/>
      <c r="E1378" s="32"/>
      <c r="I1378" s="32"/>
      <c r="J1378" s="27"/>
      <c r="K1378" s="32"/>
      <c r="M1378" s="32"/>
      <c r="N1378" s="32"/>
      <c r="O1378" s="32"/>
    </row>
    <row r="1379" spans="3:15" ht="12.75">
      <c r="C1379" s="32"/>
      <c r="E1379" s="32"/>
      <c r="I1379" s="32"/>
      <c r="J1379" s="27"/>
      <c r="K1379" s="32"/>
      <c r="M1379" s="32"/>
      <c r="N1379" s="32"/>
      <c r="O1379" s="32"/>
    </row>
    <row r="1380" spans="3:15" ht="12.75">
      <c r="C1380" s="32"/>
      <c r="E1380" s="32"/>
      <c r="I1380" s="32"/>
      <c r="J1380" s="27"/>
      <c r="K1380" s="32"/>
      <c r="M1380" s="32"/>
      <c r="N1380" s="32"/>
      <c r="O1380" s="32"/>
    </row>
    <row r="1381" spans="3:15" ht="12.75">
      <c r="C1381" s="32"/>
      <c r="E1381" s="32"/>
      <c r="I1381" s="32"/>
      <c r="J1381" s="27"/>
      <c r="K1381" s="32"/>
      <c r="M1381" s="32"/>
      <c r="N1381" s="32"/>
      <c r="O1381" s="32"/>
    </row>
    <row r="1382" spans="3:15" ht="12.75">
      <c r="C1382" s="32"/>
      <c r="E1382" s="32"/>
      <c r="I1382" s="32"/>
      <c r="J1382" s="27"/>
      <c r="K1382" s="32"/>
      <c r="M1382" s="32"/>
      <c r="N1382" s="32"/>
      <c r="O1382" s="32"/>
    </row>
    <row r="1383" spans="3:15" ht="12.75">
      <c r="C1383" s="32"/>
      <c r="E1383" s="32"/>
      <c r="I1383" s="32"/>
      <c r="J1383" s="27"/>
      <c r="K1383" s="32"/>
      <c r="M1383" s="32"/>
      <c r="N1383" s="32"/>
      <c r="O1383" s="32"/>
    </row>
    <row r="1384" spans="3:15" ht="12.75">
      <c r="C1384" s="32"/>
      <c r="E1384" s="32"/>
      <c r="I1384" s="32"/>
      <c r="J1384" s="27"/>
      <c r="K1384" s="32"/>
      <c r="M1384" s="32"/>
      <c r="N1384" s="32"/>
      <c r="O1384" s="32"/>
    </row>
    <row r="1385" spans="3:15" ht="12.75">
      <c r="C1385" s="32"/>
      <c r="E1385" s="32"/>
      <c r="I1385" s="32"/>
      <c r="J1385" s="27"/>
      <c r="K1385" s="32"/>
      <c r="M1385" s="32"/>
      <c r="N1385" s="32"/>
      <c r="O1385" s="32"/>
    </row>
    <row r="1386" spans="3:15" ht="12.75">
      <c r="C1386" s="32"/>
      <c r="E1386" s="32"/>
      <c r="I1386" s="32"/>
      <c r="J1386" s="27"/>
      <c r="K1386" s="32"/>
      <c r="M1386" s="32"/>
      <c r="N1386" s="32"/>
      <c r="O1386" s="32"/>
    </row>
    <row r="1387" spans="3:15" ht="12.75">
      <c r="C1387" s="32"/>
      <c r="E1387" s="32"/>
      <c r="I1387" s="32"/>
      <c r="J1387" s="27"/>
      <c r="K1387" s="32"/>
      <c r="M1387" s="32"/>
      <c r="N1387" s="32"/>
      <c r="O1387" s="32"/>
    </row>
    <row r="1388" spans="3:15" ht="12.75">
      <c r="C1388" s="32"/>
      <c r="E1388" s="32"/>
      <c r="I1388" s="32"/>
      <c r="J1388" s="27"/>
      <c r="K1388" s="32"/>
      <c r="M1388" s="32"/>
      <c r="N1388" s="32"/>
      <c r="O1388" s="32"/>
    </row>
    <row r="1389" spans="3:15" ht="12.75">
      <c r="C1389" s="32"/>
      <c r="E1389" s="32"/>
      <c r="I1389" s="32"/>
      <c r="J1389" s="27"/>
      <c r="K1389" s="32"/>
      <c r="M1389" s="32"/>
      <c r="N1389" s="32"/>
      <c r="O1389" s="32"/>
    </row>
    <row r="1390" spans="3:15" ht="12.75">
      <c r="C1390" s="32"/>
      <c r="E1390" s="32"/>
      <c r="I1390" s="32"/>
      <c r="J1390" s="27"/>
      <c r="K1390" s="32"/>
      <c r="M1390" s="32"/>
      <c r="N1390" s="32"/>
      <c r="O1390" s="32"/>
    </row>
    <row r="1391" spans="3:15" ht="12.75">
      <c r="C1391" s="32"/>
      <c r="E1391" s="32"/>
      <c r="I1391" s="32"/>
      <c r="J1391" s="27"/>
      <c r="K1391" s="32"/>
      <c r="M1391" s="32"/>
      <c r="N1391" s="32"/>
      <c r="O1391" s="32"/>
    </row>
    <row r="1392" spans="3:15" ht="12.75">
      <c r="C1392" s="32"/>
      <c r="E1392" s="32"/>
      <c r="I1392" s="32"/>
      <c r="J1392" s="27"/>
      <c r="K1392" s="32"/>
      <c r="M1392" s="32"/>
      <c r="N1392" s="32"/>
      <c r="O1392" s="32"/>
    </row>
    <row r="1393" spans="3:15" ht="12.75">
      <c r="C1393" s="32"/>
      <c r="E1393" s="32"/>
      <c r="I1393" s="32"/>
      <c r="J1393" s="27"/>
      <c r="K1393" s="32"/>
      <c r="M1393" s="32"/>
      <c r="N1393" s="32"/>
      <c r="O1393" s="32"/>
    </row>
    <row r="1394" spans="3:15" ht="12.75">
      <c r="C1394" s="32"/>
      <c r="E1394" s="32"/>
      <c r="I1394" s="32"/>
      <c r="J1394" s="27"/>
      <c r="K1394" s="32"/>
      <c r="M1394" s="32"/>
      <c r="N1394" s="32"/>
      <c r="O1394" s="32"/>
    </row>
    <row r="1395" spans="3:15" ht="12.75">
      <c r="C1395" s="32"/>
      <c r="E1395" s="32"/>
      <c r="I1395" s="32"/>
      <c r="J1395" s="27"/>
      <c r="K1395" s="32"/>
      <c r="M1395" s="32"/>
      <c r="N1395" s="32"/>
      <c r="O1395" s="32"/>
    </row>
    <row r="1396" spans="3:15" ht="12.75">
      <c r="C1396" s="32"/>
      <c r="E1396" s="32"/>
      <c r="I1396" s="32"/>
      <c r="J1396" s="27"/>
      <c r="K1396" s="32"/>
      <c r="M1396" s="32"/>
      <c r="N1396" s="32"/>
      <c r="O1396" s="32"/>
    </row>
    <row r="1397" spans="3:15" ht="12.75">
      <c r="C1397" s="32"/>
      <c r="E1397" s="32"/>
      <c r="I1397" s="32"/>
      <c r="J1397" s="27"/>
      <c r="K1397" s="32"/>
      <c r="M1397" s="32"/>
      <c r="N1397" s="32"/>
      <c r="O1397" s="32"/>
    </row>
    <row r="1398" spans="3:15" ht="12.75">
      <c r="C1398" s="32"/>
      <c r="E1398" s="32"/>
      <c r="I1398" s="32"/>
      <c r="J1398" s="27"/>
      <c r="K1398" s="32"/>
      <c r="M1398" s="32"/>
      <c r="N1398" s="32"/>
      <c r="O1398" s="32"/>
    </row>
    <row r="1399" spans="3:15" ht="12.75">
      <c r="C1399" s="32"/>
      <c r="E1399" s="32"/>
      <c r="I1399" s="32"/>
      <c r="J1399" s="27"/>
      <c r="K1399" s="32"/>
      <c r="M1399" s="32"/>
      <c r="N1399" s="32"/>
      <c r="O1399" s="32"/>
    </row>
    <row r="1400" spans="3:15" ht="12.75">
      <c r="C1400" s="32"/>
      <c r="E1400" s="32"/>
      <c r="I1400" s="32"/>
      <c r="J1400" s="27"/>
      <c r="K1400" s="32"/>
      <c r="M1400" s="32"/>
      <c r="N1400" s="32"/>
      <c r="O1400" s="32"/>
    </row>
    <row r="1401" spans="3:15" ht="12.75">
      <c r="C1401" s="32"/>
      <c r="E1401" s="32"/>
      <c r="I1401" s="32"/>
      <c r="J1401" s="27"/>
      <c r="K1401" s="32"/>
      <c r="M1401" s="32"/>
      <c r="N1401" s="32"/>
      <c r="O1401" s="32"/>
    </row>
    <row r="1402" spans="3:15" ht="12.75">
      <c r="C1402" s="32"/>
      <c r="E1402" s="32"/>
      <c r="I1402" s="32"/>
      <c r="J1402" s="27"/>
      <c r="K1402" s="32"/>
      <c r="M1402" s="32"/>
      <c r="N1402" s="32"/>
      <c r="O1402" s="32"/>
    </row>
    <row r="1403" spans="3:15" ht="12.75">
      <c r="C1403" s="32"/>
      <c r="E1403" s="32"/>
      <c r="I1403" s="32"/>
      <c r="J1403" s="27"/>
      <c r="K1403" s="32"/>
      <c r="M1403" s="32"/>
      <c r="N1403" s="32"/>
      <c r="O1403" s="32"/>
    </row>
    <row r="1404" spans="3:15" ht="12.75">
      <c r="C1404" s="32"/>
      <c r="E1404" s="32"/>
      <c r="I1404" s="32"/>
      <c r="J1404" s="27"/>
      <c r="K1404" s="32"/>
      <c r="M1404" s="32"/>
      <c r="N1404" s="32"/>
      <c r="O1404" s="32"/>
    </row>
    <row r="1405" spans="3:15" ht="12.75">
      <c r="C1405" s="32"/>
      <c r="E1405" s="32"/>
      <c r="I1405" s="32"/>
      <c r="J1405" s="27"/>
      <c r="K1405" s="32"/>
      <c r="M1405" s="32"/>
      <c r="N1405" s="32"/>
      <c r="O1405" s="32"/>
    </row>
    <row r="1406" spans="3:15" ht="12.75">
      <c r="C1406" s="32"/>
      <c r="E1406" s="32"/>
      <c r="I1406" s="32"/>
      <c r="J1406" s="27"/>
      <c r="K1406" s="32"/>
      <c r="M1406" s="32"/>
      <c r="N1406" s="32"/>
      <c r="O1406" s="32"/>
    </row>
    <row r="1407" spans="3:15" ht="12.75">
      <c r="C1407" s="32"/>
      <c r="E1407" s="32"/>
      <c r="I1407" s="32"/>
      <c r="J1407" s="27"/>
      <c r="K1407" s="32"/>
      <c r="M1407" s="32"/>
      <c r="N1407" s="32"/>
      <c r="O1407" s="32"/>
    </row>
    <row r="1408" spans="3:15" ht="12.75">
      <c r="C1408" s="32"/>
      <c r="E1408" s="32"/>
      <c r="I1408" s="32"/>
      <c r="J1408" s="27"/>
      <c r="K1408" s="32"/>
      <c r="M1408" s="32"/>
      <c r="N1408" s="32"/>
      <c r="O1408" s="32"/>
    </row>
    <row r="1409" spans="3:15" ht="12.75">
      <c r="C1409" s="32"/>
      <c r="E1409" s="32"/>
      <c r="I1409" s="32"/>
      <c r="J1409" s="27"/>
      <c r="K1409" s="32"/>
      <c r="M1409" s="32"/>
      <c r="N1409" s="32"/>
      <c r="O1409" s="32"/>
    </row>
    <row r="1410" spans="3:15" ht="12.75">
      <c r="C1410" s="32"/>
      <c r="E1410" s="32"/>
      <c r="I1410" s="32"/>
      <c r="J1410" s="27"/>
      <c r="K1410" s="32"/>
      <c r="M1410" s="32"/>
      <c r="N1410" s="32"/>
      <c r="O1410" s="32"/>
    </row>
    <row r="1411" spans="3:15" ht="12.75">
      <c r="C1411" s="32"/>
      <c r="E1411" s="32"/>
      <c r="I1411" s="32"/>
      <c r="J1411" s="27"/>
      <c r="K1411" s="32"/>
      <c r="M1411" s="32"/>
      <c r="N1411" s="32"/>
      <c r="O1411" s="32"/>
    </row>
    <row r="1412" spans="3:15" ht="12.75">
      <c r="C1412" s="32"/>
      <c r="E1412" s="32"/>
      <c r="I1412" s="32"/>
      <c r="J1412" s="27"/>
      <c r="K1412" s="32"/>
      <c r="M1412" s="32"/>
      <c r="N1412" s="32"/>
      <c r="O1412" s="32"/>
    </row>
    <row r="1413" spans="3:15" ht="12.75">
      <c r="C1413" s="32"/>
      <c r="E1413" s="32"/>
      <c r="I1413" s="32"/>
      <c r="J1413" s="27"/>
      <c r="K1413" s="32"/>
      <c r="M1413" s="32"/>
      <c r="N1413" s="32"/>
      <c r="O1413" s="32"/>
    </row>
    <row r="1414" spans="3:15" ht="12.75">
      <c r="C1414" s="32"/>
      <c r="E1414" s="32"/>
      <c r="I1414" s="32"/>
      <c r="J1414" s="27"/>
      <c r="K1414" s="32"/>
      <c r="M1414" s="32"/>
      <c r="N1414" s="32"/>
      <c r="O1414" s="32"/>
    </row>
    <row r="1415" spans="3:15" ht="12.75">
      <c r="C1415" s="32"/>
      <c r="E1415" s="32"/>
      <c r="I1415" s="32"/>
      <c r="J1415" s="27"/>
      <c r="K1415" s="32"/>
      <c r="M1415" s="32"/>
      <c r="N1415" s="32"/>
      <c r="O1415" s="32"/>
    </row>
    <row r="1416" spans="3:15" ht="12.75">
      <c r="C1416" s="32"/>
      <c r="E1416" s="32"/>
      <c r="I1416" s="32"/>
      <c r="J1416" s="27"/>
      <c r="K1416" s="32"/>
      <c r="M1416" s="32"/>
      <c r="N1416" s="32"/>
      <c r="O1416" s="32"/>
    </row>
    <row r="1417" spans="3:15" ht="12.75">
      <c r="C1417" s="32"/>
      <c r="E1417" s="32"/>
      <c r="I1417" s="32"/>
      <c r="J1417" s="27"/>
      <c r="K1417" s="32"/>
      <c r="M1417" s="32"/>
      <c r="N1417" s="32"/>
      <c r="O1417" s="32"/>
    </row>
    <row r="1418" spans="3:15" ht="12.75">
      <c r="C1418" s="32"/>
      <c r="E1418" s="32"/>
      <c r="I1418" s="32"/>
      <c r="J1418" s="27"/>
      <c r="K1418" s="32"/>
      <c r="M1418" s="32"/>
      <c r="N1418" s="32"/>
      <c r="O1418" s="32"/>
    </row>
    <row r="1419" spans="3:15" ht="12.75">
      <c r="C1419" s="32"/>
      <c r="E1419" s="32"/>
      <c r="I1419" s="32"/>
      <c r="J1419" s="27"/>
      <c r="K1419" s="32"/>
      <c r="M1419" s="32"/>
      <c r="N1419" s="32"/>
      <c r="O1419" s="32"/>
    </row>
    <row r="1420" spans="3:15" ht="12.75">
      <c r="C1420" s="32"/>
      <c r="E1420" s="32"/>
      <c r="I1420" s="32"/>
      <c r="J1420" s="27"/>
      <c r="K1420" s="32"/>
      <c r="M1420" s="32"/>
      <c r="N1420" s="32"/>
      <c r="O1420" s="32"/>
    </row>
    <row r="1421" spans="3:15" ht="12.75">
      <c r="C1421" s="32"/>
      <c r="E1421" s="32"/>
      <c r="I1421" s="32"/>
      <c r="J1421" s="27"/>
      <c r="K1421" s="32"/>
      <c r="M1421" s="32"/>
      <c r="N1421" s="32"/>
      <c r="O1421" s="32"/>
    </row>
    <row r="1422" spans="3:15" ht="12.75">
      <c r="C1422" s="32"/>
      <c r="E1422" s="32"/>
      <c r="I1422" s="32"/>
      <c r="J1422" s="27"/>
      <c r="K1422" s="32"/>
      <c r="M1422" s="32"/>
      <c r="N1422" s="32"/>
      <c r="O1422" s="32"/>
    </row>
    <row r="1423" spans="3:15" ht="12.75">
      <c r="C1423" s="32"/>
      <c r="E1423" s="32"/>
      <c r="I1423" s="32"/>
      <c r="J1423" s="27"/>
      <c r="K1423" s="32"/>
      <c r="M1423" s="32"/>
      <c r="N1423" s="32"/>
      <c r="O1423" s="32"/>
    </row>
    <row r="1424" spans="3:15" ht="12.75">
      <c r="C1424" s="32"/>
      <c r="E1424" s="32"/>
      <c r="I1424" s="32"/>
      <c r="J1424" s="27"/>
      <c r="K1424" s="32"/>
      <c r="M1424" s="32"/>
      <c r="N1424" s="32"/>
      <c r="O1424" s="32"/>
    </row>
    <row r="1425" spans="3:15" ht="12.75">
      <c r="C1425" s="32"/>
      <c r="E1425" s="32"/>
      <c r="I1425" s="32"/>
      <c r="J1425" s="27"/>
      <c r="K1425" s="32"/>
      <c r="M1425" s="32"/>
      <c r="N1425" s="32"/>
      <c r="O1425" s="32"/>
    </row>
    <row r="1426" spans="3:15" ht="12.75">
      <c r="C1426" s="32"/>
      <c r="E1426" s="32"/>
      <c r="I1426" s="32"/>
      <c r="J1426" s="27"/>
      <c r="K1426" s="32"/>
      <c r="M1426" s="32"/>
      <c r="N1426" s="32"/>
      <c r="O1426" s="32"/>
    </row>
    <row r="1427" spans="3:15" ht="12.75">
      <c r="C1427" s="32"/>
      <c r="E1427" s="32"/>
      <c r="I1427" s="32"/>
      <c r="J1427" s="27"/>
      <c r="K1427" s="32"/>
      <c r="M1427" s="32"/>
      <c r="N1427" s="32"/>
      <c r="O1427" s="32"/>
    </row>
    <row r="1428" spans="3:15" ht="12.75">
      <c r="C1428" s="32"/>
      <c r="E1428" s="32"/>
      <c r="I1428" s="32"/>
      <c r="J1428" s="27"/>
      <c r="K1428" s="32"/>
      <c r="M1428" s="32"/>
      <c r="N1428" s="32"/>
      <c r="O1428" s="32"/>
    </row>
    <row r="1429" spans="3:15" ht="12.75">
      <c r="C1429" s="32"/>
      <c r="E1429" s="32"/>
      <c r="I1429" s="32"/>
      <c r="J1429" s="27"/>
      <c r="K1429" s="32"/>
      <c r="M1429" s="32"/>
      <c r="N1429" s="32"/>
      <c r="O1429" s="32"/>
    </row>
    <row r="1430" spans="3:15" ht="12.75">
      <c r="C1430" s="32"/>
      <c r="E1430" s="32"/>
      <c r="I1430" s="32"/>
      <c r="J1430" s="27"/>
      <c r="K1430" s="32"/>
      <c r="M1430" s="32"/>
      <c r="N1430" s="32"/>
      <c r="O1430" s="32"/>
    </row>
    <row r="1431" spans="3:15" ht="12.75">
      <c r="C1431" s="32"/>
      <c r="E1431" s="32"/>
      <c r="I1431" s="32"/>
      <c r="J1431" s="27"/>
      <c r="K1431" s="32"/>
      <c r="M1431" s="32"/>
      <c r="N1431" s="32"/>
      <c r="O1431" s="32"/>
    </row>
    <row r="1432" spans="3:15" ht="12.75">
      <c r="C1432" s="32"/>
      <c r="E1432" s="32"/>
      <c r="I1432" s="32"/>
      <c r="J1432" s="27"/>
      <c r="K1432" s="32"/>
      <c r="M1432" s="32"/>
      <c r="N1432" s="32"/>
      <c r="O1432" s="32"/>
    </row>
    <row r="1433" spans="3:15" ht="12.75">
      <c r="C1433" s="32"/>
      <c r="E1433" s="32"/>
      <c r="I1433" s="32"/>
      <c r="J1433" s="27"/>
      <c r="K1433" s="32"/>
      <c r="M1433" s="32"/>
      <c r="N1433" s="32"/>
      <c r="O1433" s="32"/>
    </row>
    <row r="1434" spans="3:15" ht="12.75">
      <c r="C1434" s="32"/>
      <c r="E1434" s="32"/>
      <c r="I1434" s="32"/>
      <c r="J1434" s="27"/>
      <c r="K1434" s="32"/>
      <c r="M1434" s="32"/>
      <c r="N1434" s="32"/>
      <c r="O1434" s="32"/>
    </row>
    <row r="1435" spans="3:15" ht="12.75">
      <c r="C1435" s="32"/>
      <c r="E1435" s="32"/>
      <c r="I1435" s="32"/>
      <c r="J1435" s="27"/>
      <c r="K1435" s="32"/>
      <c r="M1435" s="32"/>
      <c r="N1435" s="32"/>
      <c r="O1435" s="32"/>
    </row>
    <row r="1436" spans="3:15" ht="12.75">
      <c r="C1436" s="32"/>
      <c r="E1436" s="32"/>
      <c r="I1436" s="32"/>
      <c r="J1436" s="27"/>
      <c r="K1436" s="32"/>
      <c r="M1436" s="32"/>
      <c r="N1436" s="32"/>
      <c r="O1436" s="32"/>
    </row>
    <row r="1437" spans="3:15" ht="12.75">
      <c r="C1437" s="32"/>
      <c r="E1437" s="32"/>
      <c r="I1437" s="32"/>
      <c r="J1437" s="27"/>
      <c r="K1437" s="32"/>
      <c r="M1437" s="32"/>
      <c r="N1437" s="32"/>
      <c r="O1437" s="32"/>
    </row>
    <row r="1438" spans="3:15" ht="12.75">
      <c r="C1438" s="32"/>
      <c r="E1438" s="32"/>
      <c r="I1438" s="32"/>
      <c r="J1438" s="27"/>
      <c r="K1438" s="32"/>
      <c r="M1438" s="32"/>
      <c r="N1438" s="32"/>
      <c r="O1438" s="32"/>
    </row>
    <row r="1439" spans="3:15" ht="12.75">
      <c r="C1439" s="32"/>
      <c r="E1439" s="32"/>
      <c r="I1439" s="32"/>
      <c r="J1439" s="27"/>
      <c r="K1439" s="32"/>
      <c r="M1439" s="32"/>
      <c r="N1439" s="32"/>
      <c r="O1439" s="32"/>
    </row>
    <row r="1440" spans="3:15" ht="12.75">
      <c r="C1440" s="32"/>
      <c r="E1440" s="32"/>
      <c r="I1440" s="32"/>
      <c r="J1440" s="27"/>
      <c r="K1440" s="32"/>
      <c r="M1440" s="32"/>
      <c r="N1440" s="32"/>
      <c r="O1440" s="32"/>
    </row>
    <row r="1441" spans="3:15" ht="12.75">
      <c r="C1441" s="32"/>
      <c r="E1441" s="32"/>
      <c r="I1441" s="32"/>
      <c r="J1441" s="27"/>
      <c r="K1441" s="32"/>
      <c r="M1441" s="32"/>
      <c r="N1441" s="32"/>
      <c r="O1441" s="32"/>
    </row>
    <row r="1442" spans="3:15" ht="12.75">
      <c r="C1442" s="32"/>
      <c r="E1442" s="32"/>
      <c r="I1442" s="32"/>
      <c r="J1442" s="27"/>
      <c r="K1442" s="32"/>
      <c r="M1442" s="32"/>
      <c r="N1442" s="32"/>
      <c r="O1442" s="32"/>
    </row>
    <row r="1443" spans="3:15" ht="12.75">
      <c r="C1443" s="32"/>
      <c r="E1443" s="32"/>
      <c r="I1443" s="32"/>
      <c r="J1443" s="27"/>
      <c r="K1443" s="32"/>
      <c r="M1443" s="32"/>
      <c r="N1443" s="32"/>
      <c r="O1443" s="32"/>
    </row>
    <row r="1444" spans="3:15" ht="12.75">
      <c r="C1444" s="32"/>
      <c r="E1444" s="32"/>
      <c r="I1444" s="32"/>
      <c r="J1444" s="27"/>
      <c r="K1444" s="32"/>
      <c r="M1444" s="32"/>
      <c r="N1444" s="32"/>
      <c r="O1444" s="32"/>
    </row>
    <row r="1445" spans="3:15" ht="12.75">
      <c r="C1445" s="32"/>
      <c r="E1445" s="32"/>
      <c r="I1445" s="32"/>
      <c r="J1445" s="27"/>
      <c r="K1445" s="32"/>
      <c r="M1445" s="32"/>
      <c r="N1445" s="32"/>
      <c r="O1445" s="32"/>
    </row>
    <row r="1446" spans="3:15" ht="12.75">
      <c r="C1446" s="32"/>
      <c r="E1446" s="32"/>
      <c r="I1446" s="32"/>
      <c r="J1446" s="27"/>
      <c r="K1446" s="32"/>
      <c r="M1446" s="32"/>
      <c r="N1446" s="32"/>
      <c r="O1446" s="32"/>
    </row>
    <row r="1447" spans="3:15" ht="12.75">
      <c r="C1447" s="32"/>
      <c r="E1447" s="32"/>
      <c r="I1447" s="32"/>
      <c r="J1447" s="27"/>
      <c r="K1447" s="32"/>
      <c r="M1447" s="32"/>
      <c r="N1447" s="32"/>
      <c r="O1447" s="32"/>
    </row>
    <row r="1448" spans="3:15" ht="12.75">
      <c r="C1448" s="32"/>
      <c r="E1448" s="32"/>
      <c r="I1448" s="32"/>
      <c r="J1448" s="27"/>
      <c r="K1448" s="32"/>
      <c r="M1448" s="32"/>
      <c r="N1448" s="32"/>
      <c r="O1448" s="32"/>
    </row>
    <row r="1449" spans="3:15" ht="12.75">
      <c r="C1449" s="32"/>
      <c r="E1449" s="32"/>
      <c r="I1449" s="32"/>
      <c r="J1449" s="27"/>
      <c r="K1449" s="32"/>
      <c r="M1449" s="32"/>
      <c r="N1449" s="32"/>
      <c r="O1449" s="32"/>
    </row>
    <row r="1450" spans="3:15" ht="12.75">
      <c r="C1450" s="32"/>
      <c r="E1450" s="32"/>
      <c r="I1450" s="32"/>
      <c r="J1450" s="27"/>
      <c r="K1450" s="32"/>
      <c r="M1450" s="32"/>
      <c r="N1450" s="32"/>
      <c r="O1450" s="32"/>
    </row>
    <row r="1451" spans="3:15" ht="12.75">
      <c r="C1451" s="32"/>
      <c r="E1451" s="32"/>
      <c r="I1451" s="32"/>
      <c r="J1451" s="27"/>
      <c r="K1451" s="32"/>
      <c r="M1451" s="32"/>
      <c r="N1451" s="32"/>
      <c r="O1451" s="32"/>
    </row>
    <row r="1452" spans="3:15" ht="12.75">
      <c r="C1452" s="32"/>
      <c r="E1452" s="32"/>
      <c r="I1452" s="32"/>
      <c r="J1452" s="27"/>
      <c r="K1452" s="32"/>
      <c r="M1452" s="32"/>
      <c r="N1452" s="32"/>
      <c r="O1452" s="32"/>
    </row>
    <row r="1453" spans="3:15" ht="12.75">
      <c r="C1453" s="32"/>
      <c r="E1453" s="32"/>
      <c r="I1453" s="32"/>
      <c r="J1453" s="27"/>
      <c r="K1453" s="32"/>
      <c r="M1453" s="32"/>
      <c r="N1453" s="32"/>
      <c r="O1453" s="32"/>
    </row>
    <row r="1454" spans="3:15" ht="12.75">
      <c r="C1454" s="32"/>
      <c r="E1454" s="32"/>
      <c r="I1454" s="32"/>
      <c r="J1454" s="27"/>
      <c r="K1454" s="32"/>
      <c r="M1454" s="32"/>
      <c r="N1454" s="32"/>
      <c r="O1454" s="32"/>
    </row>
    <row r="1455" spans="3:15" ht="12.75">
      <c r="C1455" s="32"/>
      <c r="E1455" s="32"/>
      <c r="I1455" s="32"/>
      <c r="J1455" s="27"/>
      <c r="K1455" s="32"/>
      <c r="M1455" s="32"/>
      <c r="N1455" s="32"/>
      <c r="O1455" s="32"/>
    </row>
    <row r="1456" spans="3:15" ht="12.75">
      <c r="C1456" s="32"/>
      <c r="E1456" s="32"/>
      <c r="I1456" s="32"/>
      <c r="J1456" s="27"/>
      <c r="K1456" s="32"/>
      <c r="M1456" s="32"/>
      <c r="N1456" s="32"/>
      <c r="O1456" s="32"/>
    </row>
    <row r="1457" spans="3:15" ht="12.75">
      <c r="C1457" s="32"/>
      <c r="E1457" s="32"/>
      <c r="I1457" s="32"/>
      <c r="J1457" s="27"/>
      <c r="K1457" s="32"/>
      <c r="M1457" s="32"/>
      <c r="N1457" s="32"/>
      <c r="O1457" s="32"/>
    </row>
    <row r="1458" spans="3:15" ht="12.75">
      <c r="C1458" s="32"/>
      <c r="E1458" s="32"/>
      <c r="I1458" s="32"/>
      <c r="J1458" s="27"/>
      <c r="K1458" s="32"/>
      <c r="M1458" s="32"/>
      <c r="N1458" s="32"/>
      <c r="O1458" s="32"/>
    </row>
    <row r="1459" spans="3:15" ht="12.75">
      <c r="C1459" s="32"/>
      <c r="E1459" s="32"/>
      <c r="I1459" s="32"/>
      <c r="J1459" s="27"/>
      <c r="K1459" s="32"/>
      <c r="M1459" s="32"/>
      <c r="N1459" s="32"/>
      <c r="O1459" s="32"/>
    </row>
    <row r="1460" spans="3:15" ht="12.75">
      <c r="C1460" s="32"/>
      <c r="E1460" s="32"/>
      <c r="I1460" s="32"/>
      <c r="J1460" s="27"/>
      <c r="K1460" s="32"/>
      <c r="M1460" s="32"/>
      <c r="N1460" s="32"/>
      <c r="O1460" s="32"/>
    </row>
    <row r="1461" spans="3:15" ht="12.75">
      <c r="C1461" s="32"/>
      <c r="E1461" s="32"/>
      <c r="I1461" s="32"/>
      <c r="J1461" s="27"/>
      <c r="K1461" s="32"/>
      <c r="M1461" s="32"/>
      <c r="N1461" s="32"/>
      <c r="O1461" s="32"/>
    </row>
    <row r="1462" spans="3:15" ht="12.75">
      <c r="C1462" s="32"/>
      <c r="E1462" s="32"/>
      <c r="I1462" s="32"/>
      <c r="J1462" s="27"/>
      <c r="K1462" s="32"/>
      <c r="M1462" s="32"/>
      <c r="N1462" s="32"/>
      <c r="O1462" s="32"/>
    </row>
    <row r="1463" spans="3:15" ht="12.75">
      <c r="C1463" s="32"/>
      <c r="E1463" s="32"/>
      <c r="I1463" s="32"/>
      <c r="J1463" s="27"/>
      <c r="K1463" s="32"/>
      <c r="M1463" s="32"/>
      <c r="N1463" s="32"/>
      <c r="O1463" s="32"/>
    </row>
    <row r="1464" spans="3:15" ht="12.75">
      <c r="C1464" s="32"/>
      <c r="E1464" s="32"/>
      <c r="I1464" s="32"/>
      <c r="J1464" s="27"/>
      <c r="K1464" s="32"/>
      <c r="M1464" s="32"/>
      <c r="N1464" s="32"/>
      <c r="O1464" s="32"/>
    </row>
    <row r="1465" spans="3:15" ht="12.75">
      <c r="C1465" s="32"/>
      <c r="E1465" s="32"/>
      <c r="I1465" s="32"/>
      <c r="J1465" s="27"/>
      <c r="K1465" s="32"/>
      <c r="M1465" s="32"/>
      <c r="N1465" s="32"/>
      <c r="O1465" s="32"/>
    </row>
    <row r="1466" spans="3:15" ht="12.75">
      <c r="C1466" s="32"/>
      <c r="E1466" s="32"/>
      <c r="I1466" s="32"/>
      <c r="J1466" s="27"/>
      <c r="K1466" s="32"/>
      <c r="M1466" s="32"/>
      <c r="N1466" s="32"/>
      <c r="O1466" s="32"/>
    </row>
    <row r="1467" spans="3:15" ht="12.75">
      <c r="C1467" s="32"/>
      <c r="E1467" s="32"/>
      <c r="I1467" s="32"/>
      <c r="J1467" s="27"/>
      <c r="K1467" s="32"/>
      <c r="M1467" s="32"/>
      <c r="N1467" s="32"/>
      <c r="O1467" s="32"/>
    </row>
    <row r="1468" spans="3:15" ht="12.75">
      <c r="C1468" s="32"/>
      <c r="E1468" s="32"/>
      <c r="I1468" s="32"/>
      <c r="J1468" s="27"/>
      <c r="K1468" s="32"/>
      <c r="M1468" s="32"/>
      <c r="N1468" s="32"/>
      <c r="O1468" s="32"/>
    </row>
    <row r="1469" spans="3:15" ht="12.75">
      <c r="C1469" s="32"/>
      <c r="E1469" s="32"/>
      <c r="I1469" s="32"/>
      <c r="J1469" s="27"/>
      <c r="K1469" s="32"/>
      <c r="M1469" s="32"/>
      <c r="N1469" s="32"/>
      <c r="O1469" s="32"/>
    </row>
    <row r="1470" spans="3:15" ht="12.75">
      <c r="C1470" s="32"/>
      <c r="E1470" s="32"/>
      <c r="I1470" s="32"/>
      <c r="J1470" s="27"/>
      <c r="K1470" s="32"/>
      <c r="M1470" s="32"/>
      <c r="N1470" s="32"/>
      <c r="O1470" s="32"/>
    </row>
    <row r="1471" spans="3:15" ht="12.75">
      <c r="C1471" s="32"/>
      <c r="E1471" s="32"/>
      <c r="I1471" s="32"/>
      <c r="J1471" s="27"/>
      <c r="K1471" s="32"/>
      <c r="M1471" s="32"/>
      <c r="N1471" s="32"/>
      <c r="O1471" s="32"/>
    </row>
    <row r="1472" spans="3:15" ht="12.75">
      <c r="C1472" s="32"/>
      <c r="E1472" s="32"/>
      <c r="I1472" s="32"/>
      <c r="J1472" s="27"/>
      <c r="K1472" s="32"/>
      <c r="M1472" s="32"/>
      <c r="N1472" s="32"/>
      <c r="O1472" s="32"/>
    </row>
    <row r="1473" spans="3:15" ht="12.75">
      <c r="C1473" s="32"/>
      <c r="E1473" s="32"/>
      <c r="I1473" s="32"/>
      <c r="J1473" s="27"/>
      <c r="K1473" s="32"/>
      <c r="M1473" s="32"/>
      <c r="N1473" s="32"/>
      <c r="O1473" s="32"/>
    </row>
    <row r="1474" spans="3:15" ht="12.75">
      <c r="C1474" s="32"/>
      <c r="E1474" s="32"/>
      <c r="I1474" s="32"/>
      <c r="J1474" s="27"/>
      <c r="K1474" s="32"/>
      <c r="M1474" s="32"/>
      <c r="N1474" s="32"/>
      <c r="O1474" s="32"/>
    </row>
    <row r="1475" spans="3:15" ht="12.75">
      <c r="C1475" s="32"/>
      <c r="E1475" s="32"/>
      <c r="I1475" s="32"/>
      <c r="J1475" s="27"/>
      <c r="K1475" s="32"/>
      <c r="M1475" s="32"/>
      <c r="N1475" s="32"/>
      <c r="O1475" s="32"/>
    </row>
    <row r="1476" spans="3:15" ht="12.75">
      <c r="C1476" s="32"/>
      <c r="E1476" s="32"/>
      <c r="I1476" s="32"/>
      <c r="J1476" s="27"/>
      <c r="K1476" s="32"/>
      <c r="M1476" s="32"/>
      <c r="N1476" s="32"/>
      <c r="O1476" s="32"/>
    </row>
    <row r="1477" spans="3:15" ht="12.75">
      <c r="C1477" s="32"/>
      <c r="E1477" s="32"/>
      <c r="I1477" s="32"/>
      <c r="J1477" s="27"/>
      <c r="K1477" s="32"/>
      <c r="M1477" s="32"/>
      <c r="N1477" s="32"/>
      <c r="O1477" s="32"/>
    </row>
    <row r="1478" spans="3:15" ht="12.75">
      <c r="C1478" s="32"/>
      <c r="E1478" s="32"/>
      <c r="I1478" s="32"/>
      <c r="J1478" s="27"/>
      <c r="K1478" s="32"/>
      <c r="M1478" s="32"/>
      <c r="N1478" s="32"/>
      <c r="O1478" s="32"/>
    </row>
    <row r="1479" spans="3:15" ht="12.75">
      <c r="C1479" s="32"/>
      <c r="E1479" s="32"/>
      <c r="I1479" s="32"/>
      <c r="J1479" s="27"/>
      <c r="K1479" s="32"/>
      <c r="M1479" s="32"/>
      <c r="N1479" s="32"/>
      <c r="O1479" s="32"/>
    </row>
    <row r="1480" spans="3:15" ht="12.75">
      <c r="C1480" s="32"/>
      <c r="E1480" s="32"/>
      <c r="I1480" s="32"/>
      <c r="J1480" s="27"/>
      <c r="K1480" s="32"/>
      <c r="M1480" s="32"/>
      <c r="N1480" s="32"/>
      <c r="O1480" s="32"/>
    </row>
    <row r="1481" spans="3:15" ht="12.75">
      <c r="C1481" s="32"/>
      <c r="E1481" s="32"/>
      <c r="I1481" s="32"/>
      <c r="J1481" s="27"/>
      <c r="K1481" s="32"/>
      <c r="M1481" s="32"/>
      <c r="N1481" s="32"/>
      <c r="O1481" s="32"/>
    </row>
    <row r="1482" spans="3:15" ht="12.75">
      <c r="C1482" s="32"/>
      <c r="E1482" s="32"/>
      <c r="I1482" s="32"/>
      <c r="J1482" s="27"/>
      <c r="K1482" s="32"/>
      <c r="M1482" s="32"/>
      <c r="N1482" s="32"/>
      <c r="O1482" s="32"/>
    </row>
    <row r="1483" spans="3:15" ht="12.75">
      <c r="C1483" s="32"/>
      <c r="E1483" s="32"/>
      <c r="I1483" s="32"/>
      <c r="J1483" s="27"/>
      <c r="K1483" s="32"/>
      <c r="M1483" s="32"/>
      <c r="N1483" s="32"/>
      <c r="O1483" s="32"/>
    </row>
    <row r="1484" spans="3:15" ht="12.75">
      <c r="C1484" s="32"/>
      <c r="E1484" s="32"/>
      <c r="I1484" s="32"/>
      <c r="J1484" s="27"/>
      <c r="K1484" s="32"/>
      <c r="M1484" s="32"/>
      <c r="N1484" s="32"/>
      <c r="O1484" s="32"/>
    </row>
    <row r="1485" spans="3:15" ht="12.75">
      <c r="C1485" s="32"/>
      <c r="E1485" s="32"/>
      <c r="I1485" s="32"/>
      <c r="J1485" s="27"/>
      <c r="K1485" s="32"/>
      <c r="M1485" s="32"/>
      <c r="N1485" s="32"/>
      <c r="O1485" s="32"/>
    </row>
    <row r="1486" spans="3:15" ht="12.75">
      <c r="C1486" s="32"/>
      <c r="E1486" s="32"/>
      <c r="I1486" s="32"/>
      <c r="J1486" s="27"/>
      <c r="K1486" s="32"/>
      <c r="M1486" s="32"/>
      <c r="N1486" s="32"/>
      <c r="O1486" s="32"/>
    </row>
    <row r="1487" spans="3:15" ht="12.75">
      <c r="C1487" s="32"/>
      <c r="E1487" s="32"/>
      <c r="I1487" s="32"/>
      <c r="J1487" s="27"/>
      <c r="K1487" s="32"/>
      <c r="M1487" s="32"/>
      <c r="N1487" s="32"/>
      <c r="O1487" s="32"/>
    </row>
    <row r="1488" spans="3:15" ht="12.75">
      <c r="C1488" s="32"/>
      <c r="E1488" s="32"/>
      <c r="I1488" s="32"/>
      <c r="J1488" s="27"/>
      <c r="K1488" s="32"/>
      <c r="M1488" s="32"/>
      <c r="N1488" s="32"/>
      <c r="O1488" s="32"/>
    </row>
    <row r="1489" spans="3:15" ht="12.75">
      <c r="C1489" s="32"/>
      <c r="E1489" s="32"/>
      <c r="I1489" s="32"/>
      <c r="J1489" s="27"/>
      <c r="K1489" s="32"/>
      <c r="M1489" s="32"/>
      <c r="N1489" s="32"/>
      <c r="O1489" s="32"/>
    </row>
    <row r="1490" spans="3:15" ht="12.75">
      <c r="C1490" s="32"/>
      <c r="E1490" s="32"/>
      <c r="I1490" s="32"/>
      <c r="J1490" s="27"/>
      <c r="K1490" s="32"/>
      <c r="M1490" s="32"/>
      <c r="N1490" s="32"/>
      <c r="O1490" s="32"/>
    </row>
    <row r="1491" spans="3:15" ht="12.75">
      <c r="C1491" s="32"/>
      <c r="E1491" s="32"/>
      <c r="I1491" s="32"/>
      <c r="J1491" s="27"/>
      <c r="K1491" s="32"/>
      <c r="M1491" s="32"/>
      <c r="N1491" s="32"/>
      <c r="O1491" s="32"/>
    </row>
    <row r="1492" spans="3:15" ht="12.75">
      <c r="C1492" s="32"/>
      <c r="E1492" s="32"/>
      <c r="I1492" s="32"/>
      <c r="J1492" s="27"/>
      <c r="K1492" s="32"/>
      <c r="M1492" s="32"/>
      <c r="N1492" s="32"/>
      <c r="O1492" s="32"/>
    </row>
    <row r="1493" spans="3:15" ht="12.75">
      <c r="C1493" s="32"/>
      <c r="E1493" s="32"/>
      <c r="I1493" s="32"/>
      <c r="J1493" s="27"/>
      <c r="K1493" s="32"/>
      <c r="M1493" s="32"/>
      <c r="N1493" s="32"/>
      <c r="O1493" s="32"/>
    </row>
    <row r="1494" spans="3:15" ht="12.75">
      <c r="C1494" s="32"/>
      <c r="E1494" s="32"/>
      <c r="I1494" s="32"/>
      <c r="J1494" s="27"/>
      <c r="K1494" s="32"/>
      <c r="M1494" s="32"/>
      <c r="N1494" s="32"/>
      <c r="O1494" s="32"/>
    </row>
    <row r="1495" spans="3:15" ht="12.75">
      <c r="C1495" s="32"/>
      <c r="E1495" s="32"/>
      <c r="I1495" s="32"/>
      <c r="J1495" s="27"/>
      <c r="K1495" s="32"/>
      <c r="M1495" s="32"/>
      <c r="N1495" s="32"/>
      <c r="O1495" s="32"/>
    </row>
    <row r="1496" spans="3:15" ht="12.75">
      <c r="C1496" s="32"/>
      <c r="E1496" s="32"/>
      <c r="I1496" s="32"/>
      <c r="J1496" s="27"/>
      <c r="K1496" s="32"/>
      <c r="M1496" s="32"/>
      <c r="N1496" s="32"/>
      <c r="O1496" s="32"/>
    </row>
    <row r="1497" spans="3:15" ht="12.75">
      <c r="C1497" s="32"/>
      <c r="E1497" s="32"/>
      <c r="I1497" s="32"/>
      <c r="J1497" s="27"/>
      <c r="K1497" s="32"/>
      <c r="M1497" s="32"/>
      <c r="N1497" s="32"/>
      <c r="O1497" s="32"/>
    </row>
    <row r="1498" spans="3:15" ht="12.75">
      <c r="C1498" s="32"/>
      <c r="E1498" s="32"/>
      <c r="I1498" s="32"/>
      <c r="J1498" s="27"/>
      <c r="K1498" s="32"/>
      <c r="M1498" s="32"/>
      <c r="N1498" s="32"/>
      <c r="O1498" s="32"/>
    </row>
    <row r="1499" spans="3:15" ht="12.75">
      <c r="C1499" s="32"/>
      <c r="E1499" s="32"/>
      <c r="I1499" s="32"/>
      <c r="J1499" s="27"/>
      <c r="K1499" s="32"/>
      <c r="M1499" s="32"/>
      <c r="N1499" s="32"/>
      <c r="O1499" s="32"/>
    </row>
    <row r="1500" spans="3:15" ht="12.75">
      <c r="C1500" s="32"/>
      <c r="E1500" s="32"/>
      <c r="I1500" s="32"/>
      <c r="J1500" s="27"/>
      <c r="K1500" s="32"/>
      <c r="M1500" s="32"/>
      <c r="N1500" s="32"/>
      <c r="O1500" s="32"/>
    </row>
    <row r="1501" spans="3:15" ht="12.75">
      <c r="C1501" s="32"/>
      <c r="E1501" s="32"/>
      <c r="I1501" s="32"/>
      <c r="J1501" s="27"/>
      <c r="K1501" s="32"/>
      <c r="M1501" s="32"/>
      <c r="N1501" s="32"/>
      <c r="O1501" s="32"/>
    </row>
    <row r="1502" spans="3:15" ht="12.75">
      <c r="C1502" s="32"/>
      <c r="E1502" s="32"/>
      <c r="I1502" s="32"/>
      <c r="J1502" s="27"/>
      <c r="K1502" s="32"/>
      <c r="M1502" s="32"/>
      <c r="N1502" s="32"/>
      <c r="O1502" s="32"/>
    </row>
    <row r="1503" spans="3:15" ht="12.75">
      <c r="C1503" s="32"/>
      <c r="E1503" s="32"/>
      <c r="I1503" s="32"/>
      <c r="J1503" s="27"/>
      <c r="K1503" s="32"/>
      <c r="M1503" s="32"/>
      <c r="N1503" s="32"/>
      <c r="O1503" s="32"/>
    </row>
    <row r="1504" spans="3:15" ht="12.75">
      <c r="C1504" s="32"/>
      <c r="E1504" s="32"/>
      <c r="I1504" s="32"/>
      <c r="J1504" s="27"/>
      <c r="K1504" s="32"/>
      <c r="M1504" s="32"/>
      <c r="N1504" s="32"/>
      <c r="O1504" s="32"/>
    </row>
    <row r="1505" spans="3:15" ht="12.75">
      <c r="C1505" s="32"/>
      <c r="E1505" s="32"/>
      <c r="I1505" s="32"/>
      <c r="J1505" s="27"/>
      <c r="K1505" s="32"/>
      <c r="M1505" s="32"/>
      <c r="N1505" s="32"/>
      <c r="O1505" s="32"/>
    </row>
    <row r="1506" spans="3:15" ht="12.75">
      <c r="C1506" s="32"/>
      <c r="E1506" s="32"/>
      <c r="I1506" s="32"/>
      <c r="J1506" s="27"/>
      <c r="K1506" s="32"/>
      <c r="M1506" s="32"/>
      <c r="N1506" s="32"/>
      <c r="O1506" s="32"/>
    </row>
    <row r="1507" spans="3:15" ht="12.75">
      <c r="C1507" s="32"/>
      <c r="E1507" s="32"/>
      <c r="I1507" s="32"/>
      <c r="J1507" s="27"/>
      <c r="K1507" s="32"/>
      <c r="M1507" s="32"/>
      <c r="N1507" s="32"/>
      <c r="O1507" s="32"/>
    </row>
    <row r="1508" spans="3:15" ht="12.75">
      <c r="C1508" s="32"/>
      <c r="E1508" s="32"/>
      <c r="I1508" s="32"/>
      <c r="J1508" s="27"/>
      <c r="K1508" s="32"/>
      <c r="M1508" s="32"/>
      <c r="N1508" s="32"/>
      <c r="O1508" s="32"/>
    </row>
    <row r="1509" spans="3:15" ht="12.75">
      <c r="C1509" s="32"/>
      <c r="E1509" s="32"/>
      <c r="I1509" s="32"/>
      <c r="J1509" s="27"/>
      <c r="K1509" s="32"/>
      <c r="M1509" s="32"/>
      <c r="N1509" s="32"/>
      <c r="O1509" s="32"/>
    </row>
    <row r="1510" spans="3:15" ht="12.75">
      <c r="C1510" s="32"/>
      <c r="E1510" s="32"/>
      <c r="I1510" s="32"/>
      <c r="J1510" s="27"/>
      <c r="K1510" s="32"/>
      <c r="M1510" s="32"/>
      <c r="N1510" s="32"/>
      <c r="O1510" s="32"/>
    </row>
    <row r="1511" spans="3:15" ht="12.75">
      <c r="C1511" s="32"/>
      <c r="E1511" s="32"/>
      <c r="I1511" s="32"/>
      <c r="J1511" s="27"/>
      <c r="K1511" s="32"/>
      <c r="M1511" s="32"/>
      <c r="N1511" s="32"/>
      <c r="O1511" s="32"/>
    </row>
    <row r="1512" spans="3:15" ht="12.75">
      <c r="C1512" s="32"/>
      <c r="E1512" s="32"/>
      <c r="I1512" s="32"/>
      <c r="J1512" s="27"/>
      <c r="K1512" s="32"/>
      <c r="M1512" s="32"/>
      <c r="N1512" s="32"/>
      <c r="O1512" s="32"/>
    </row>
    <row r="1513" spans="3:15" ht="12.75">
      <c r="C1513" s="32"/>
      <c r="E1513" s="32"/>
      <c r="I1513" s="32"/>
      <c r="J1513" s="27"/>
      <c r="K1513" s="32"/>
      <c r="M1513" s="32"/>
      <c r="N1513" s="32"/>
      <c r="O1513" s="32"/>
    </row>
    <row r="1514" spans="3:15" ht="12.75">
      <c r="C1514" s="32"/>
      <c r="E1514" s="32"/>
      <c r="I1514" s="32"/>
      <c r="J1514" s="27"/>
      <c r="K1514" s="32"/>
      <c r="M1514" s="32"/>
      <c r="N1514" s="32"/>
      <c r="O1514" s="32"/>
    </row>
    <row r="1515" spans="3:15" ht="12.75">
      <c r="C1515" s="32"/>
      <c r="E1515" s="32"/>
      <c r="I1515" s="32"/>
      <c r="J1515" s="27"/>
      <c r="K1515" s="32"/>
      <c r="M1515" s="32"/>
      <c r="N1515" s="32"/>
      <c r="O1515" s="32"/>
    </row>
    <row r="1516" spans="3:15" ht="12.75">
      <c r="C1516" s="32"/>
      <c r="E1516" s="32"/>
      <c r="I1516" s="32"/>
      <c r="J1516" s="27"/>
      <c r="K1516" s="32"/>
      <c r="M1516" s="32"/>
      <c r="N1516" s="32"/>
      <c r="O1516" s="32"/>
    </row>
    <row r="1517" spans="3:15" ht="12.75">
      <c r="C1517" s="32"/>
      <c r="E1517" s="32"/>
      <c r="I1517" s="32"/>
      <c r="J1517" s="27"/>
      <c r="K1517" s="32"/>
      <c r="M1517" s="32"/>
      <c r="N1517" s="32"/>
      <c r="O1517" s="32"/>
    </row>
    <row r="1518" spans="3:15" ht="12.75">
      <c r="C1518" s="32"/>
      <c r="E1518" s="32"/>
      <c r="I1518" s="32"/>
      <c r="J1518" s="27"/>
      <c r="K1518" s="32"/>
      <c r="M1518" s="32"/>
      <c r="N1518" s="32"/>
      <c r="O1518" s="32"/>
    </row>
    <row r="1519" spans="3:15" ht="12.75">
      <c r="C1519" s="32"/>
      <c r="E1519" s="32"/>
      <c r="I1519" s="32"/>
      <c r="J1519" s="27"/>
      <c r="K1519" s="32"/>
      <c r="M1519" s="32"/>
      <c r="N1519" s="32"/>
      <c r="O1519" s="32"/>
    </row>
    <row r="1520" spans="3:15" ht="12.75">
      <c r="C1520" s="32"/>
      <c r="E1520" s="32"/>
      <c r="I1520" s="32"/>
      <c r="J1520" s="27"/>
      <c r="K1520" s="32"/>
      <c r="M1520" s="32"/>
      <c r="N1520" s="32"/>
      <c r="O1520" s="32"/>
    </row>
    <row r="1521" spans="3:15" ht="12.75">
      <c r="C1521" s="32"/>
      <c r="E1521" s="32"/>
      <c r="I1521" s="32"/>
      <c r="J1521" s="27"/>
      <c r="K1521" s="32"/>
      <c r="M1521" s="32"/>
      <c r="N1521" s="32"/>
      <c r="O1521" s="32"/>
    </row>
    <row r="1522" spans="3:15" ht="12.75">
      <c r="C1522" s="32"/>
      <c r="E1522" s="32"/>
      <c r="I1522" s="32"/>
      <c r="J1522" s="27"/>
      <c r="K1522" s="32"/>
      <c r="M1522" s="32"/>
      <c r="N1522" s="32"/>
      <c r="O1522" s="32"/>
    </row>
    <row r="1523" spans="3:15" ht="12.75">
      <c r="C1523" s="32"/>
      <c r="E1523" s="32"/>
      <c r="I1523" s="32"/>
      <c r="J1523" s="27"/>
      <c r="K1523" s="32"/>
      <c r="M1523" s="32"/>
      <c r="N1523" s="32"/>
      <c r="O1523" s="32"/>
    </row>
    <row r="1524" spans="3:15" ht="12.75">
      <c r="C1524" s="32"/>
      <c r="E1524" s="32"/>
      <c r="I1524" s="32"/>
      <c r="J1524" s="27"/>
      <c r="K1524" s="32"/>
      <c r="M1524" s="32"/>
      <c r="N1524" s="32"/>
      <c r="O1524" s="32"/>
    </row>
    <row r="1525" spans="3:15" ht="12.75">
      <c r="C1525" s="32"/>
      <c r="E1525" s="32"/>
      <c r="I1525" s="32"/>
      <c r="J1525" s="27"/>
      <c r="K1525" s="32"/>
      <c r="M1525" s="32"/>
      <c r="N1525" s="32"/>
      <c r="O1525" s="32"/>
    </row>
    <row r="1526" spans="3:15" ht="12.75">
      <c r="C1526" s="32"/>
      <c r="E1526" s="32"/>
      <c r="I1526" s="32"/>
      <c r="J1526" s="27"/>
      <c r="K1526" s="32"/>
      <c r="M1526" s="32"/>
      <c r="N1526" s="32"/>
      <c r="O1526" s="32"/>
    </row>
    <row r="1527" spans="3:15" ht="12.75">
      <c r="C1527" s="32"/>
      <c r="E1527" s="32"/>
      <c r="I1527" s="32"/>
      <c r="J1527" s="27"/>
      <c r="K1527" s="32"/>
      <c r="M1527" s="32"/>
      <c r="N1527" s="32"/>
      <c r="O1527" s="32"/>
    </row>
    <row r="1528" spans="3:15" ht="12.75">
      <c r="C1528" s="32"/>
      <c r="E1528" s="32"/>
      <c r="I1528" s="32"/>
      <c r="J1528" s="27"/>
      <c r="K1528" s="32"/>
      <c r="M1528" s="32"/>
      <c r="N1528" s="32"/>
      <c r="O1528" s="32"/>
    </row>
    <row r="1529" spans="3:15" ht="12.75">
      <c r="C1529" s="32"/>
      <c r="E1529" s="32"/>
      <c r="I1529" s="32"/>
      <c r="J1529" s="27"/>
      <c r="K1529" s="32"/>
      <c r="M1529" s="32"/>
      <c r="N1529" s="32"/>
      <c r="O1529" s="32"/>
    </row>
    <row r="1530" spans="3:15" ht="12.75">
      <c r="C1530" s="32"/>
      <c r="E1530" s="32"/>
      <c r="I1530" s="32"/>
      <c r="J1530" s="27"/>
      <c r="K1530" s="32"/>
      <c r="M1530" s="32"/>
      <c r="N1530" s="32"/>
      <c r="O1530" s="32"/>
    </row>
    <row r="1531" spans="3:15" ht="12.75">
      <c r="C1531" s="32"/>
      <c r="E1531" s="32"/>
      <c r="I1531" s="32"/>
      <c r="J1531" s="27"/>
      <c r="K1531" s="32"/>
      <c r="M1531" s="32"/>
      <c r="N1531" s="32"/>
      <c r="O1531" s="32"/>
    </row>
    <row r="1532" spans="3:15" ht="12.75">
      <c r="C1532" s="32"/>
      <c r="E1532" s="32"/>
      <c r="I1532" s="32"/>
      <c r="J1532" s="27"/>
      <c r="K1532" s="32"/>
      <c r="M1532" s="32"/>
      <c r="N1532" s="32"/>
      <c r="O1532" s="32"/>
    </row>
    <row r="1533" spans="3:15" ht="12.75">
      <c r="C1533" s="32"/>
      <c r="E1533" s="32"/>
      <c r="I1533" s="32"/>
      <c r="J1533" s="27"/>
      <c r="K1533" s="32"/>
      <c r="M1533" s="32"/>
      <c r="N1533" s="32"/>
      <c r="O1533" s="32"/>
    </row>
    <row r="1534" spans="3:15" ht="12.75">
      <c r="C1534" s="32"/>
      <c r="E1534" s="32"/>
      <c r="I1534" s="32"/>
      <c r="J1534" s="27"/>
      <c r="K1534" s="32"/>
      <c r="M1534" s="32"/>
      <c r="N1534" s="32"/>
      <c r="O1534" s="32"/>
    </row>
    <row r="1535" spans="3:15" ht="12.75">
      <c r="C1535" s="32"/>
      <c r="E1535" s="32"/>
      <c r="I1535" s="32"/>
      <c r="J1535" s="27"/>
      <c r="K1535" s="32"/>
      <c r="M1535" s="32"/>
      <c r="N1535" s="32"/>
      <c r="O1535" s="32"/>
    </row>
    <row r="1536" spans="3:15" ht="12.75">
      <c r="C1536" s="32"/>
      <c r="E1536" s="32"/>
      <c r="I1536" s="32"/>
      <c r="J1536" s="27"/>
      <c r="K1536" s="32"/>
      <c r="M1536" s="32"/>
      <c r="N1536" s="32"/>
      <c r="O1536" s="32"/>
    </row>
    <row r="1537" spans="3:15" ht="12.75">
      <c r="C1537" s="32"/>
      <c r="E1537" s="32"/>
      <c r="I1537" s="32"/>
      <c r="J1537" s="27"/>
      <c r="K1537" s="32"/>
      <c r="M1537" s="32"/>
      <c r="N1537" s="32"/>
      <c r="O1537" s="32"/>
    </row>
    <row r="1538" spans="3:15" ht="12.75">
      <c r="C1538" s="32"/>
      <c r="E1538" s="32"/>
      <c r="I1538" s="32"/>
      <c r="J1538" s="27"/>
      <c r="K1538" s="32"/>
      <c r="M1538" s="32"/>
      <c r="N1538" s="32"/>
      <c r="O1538" s="32"/>
    </row>
    <row r="1539" spans="3:15" ht="12.75">
      <c r="C1539" s="32"/>
      <c r="E1539" s="32"/>
      <c r="I1539" s="32"/>
      <c r="J1539" s="27"/>
      <c r="K1539" s="32"/>
      <c r="M1539" s="32"/>
      <c r="N1539" s="32"/>
      <c r="O1539" s="32"/>
    </row>
    <row r="1540" spans="3:15" ht="12.75">
      <c r="C1540" s="32"/>
      <c r="E1540" s="32"/>
      <c r="I1540" s="32"/>
      <c r="J1540" s="27"/>
      <c r="K1540" s="32"/>
      <c r="M1540" s="32"/>
      <c r="N1540" s="32"/>
      <c r="O1540" s="32"/>
    </row>
    <row r="1541" spans="3:15" ht="12.75">
      <c r="C1541" s="32"/>
      <c r="E1541" s="32"/>
      <c r="I1541" s="32"/>
      <c r="J1541" s="27"/>
      <c r="K1541" s="32"/>
      <c r="M1541" s="32"/>
      <c r="N1541" s="32"/>
      <c r="O1541" s="32"/>
    </row>
    <row r="1542" spans="3:15" ht="12.75">
      <c r="C1542" s="32"/>
      <c r="E1542" s="32"/>
      <c r="I1542" s="32"/>
      <c r="J1542" s="27"/>
      <c r="K1542" s="32"/>
      <c r="M1542" s="32"/>
      <c r="N1542" s="32"/>
      <c r="O1542" s="32"/>
    </row>
    <row r="1543" spans="3:15" ht="12.75">
      <c r="C1543" s="32"/>
      <c r="E1543" s="32"/>
      <c r="I1543" s="32"/>
      <c r="J1543" s="27"/>
      <c r="K1543" s="32"/>
      <c r="M1543" s="32"/>
      <c r="N1543" s="32"/>
      <c r="O1543" s="32"/>
    </row>
    <row r="1544" spans="3:15" ht="12.75">
      <c r="C1544" s="32"/>
      <c r="E1544" s="32"/>
      <c r="I1544" s="32"/>
      <c r="J1544" s="27"/>
      <c r="K1544" s="32"/>
      <c r="M1544" s="32"/>
      <c r="N1544" s="32"/>
      <c r="O1544" s="32"/>
    </row>
    <row r="1545" spans="3:15" ht="12.75">
      <c r="C1545" s="32"/>
      <c r="E1545" s="32"/>
      <c r="I1545" s="32"/>
      <c r="J1545" s="27"/>
      <c r="K1545" s="32"/>
      <c r="M1545" s="32"/>
      <c r="N1545" s="32"/>
      <c r="O1545" s="32"/>
    </row>
    <row r="1546" spans="3:15" ht="12.75">
      <c r="C1546" s="32"/>
      <c r="E1546" s="32"/>
      <c r="I1546" s="32"/>
      <c r="J1546" s="27"/>
      <c r="K1546" s="32"/>
      <c r="M1546" s="32"/>
      <c r="N1546" s="32"/>
      <c r="O1546" s="32"/>
    </row>
    <row r="1547" spans="3:15" ht="12.75">
      <c r="C1547" s="32"/>
      <c r="E1547" s="32"/>
      <c r="I1547" s="32"/>
      <c r="J1547" s="27"/>
      <c r="K1547" s="32"/>
      <c r="M1547" s="32"/>
      <c r="N1547" s="32"/>
      <c r="O1547" s="32"/>
    </row>
    <row r="1548" spans="3:15" ht="12.75">
      <c r="C1548" s="32"/>
      <c r="E1548" s="32"/>
      <c r="I1548" s="32"/>
      <c r="J1548" s="27"/>
      <c r="K1548" s="32"/>
      <c r="M1548" s="32"/>
      <c r="N1548" s="32"/>
      <c r="O1548" s="32"/>
    </row>
    <row r="1549" spans="3:15" ht="12.75">
      <c r="C1549" s="32"/>
      <c r="E1549" s="32"/>
      <c r="I1549" s="32"/>
      <c r="J1549" s="27"/>
      <c r="K1549" s="32"/>
      <c r="M1549" s="32"/>
      <c r="N1549" s="32"/>
      <c r="O1549" s="32"/>
    </row>
    <row r="1550" spans="3:15" ht="12.75">
      <c r="C1550" s="32"/>
      <c r="E1550" s="32"/>
      <c r="I1550" s="32"/>
      <c r="J1550" s="27"/>
      <c r="K1550" s="32"/>
      <c r="M1550" s="32"/>
      <c r="N1550" s="32"/>
      <c r="O1550" s="32"/>
    </row>
    <row r="1551" spans="3:15" ht="12.75">
      <c r="C1551" s="32"/>
      <c r="E1551" s="32"/>
      <c r="I1551" s="32"/>
      <c r="J1551" s="27"/>
      <c r="K1551" s="32"/>
      <c r="M1551" s="32"/>
      <c r="N1551" s="32"/>
      <c r="O1551" s="32"/>
    </row>
    <row r="1552" spans="3:15" ht="12.75">
      <c r="C1552" s="32"/>
      <c r="E1552" s="32"/>
      <c r="I1552" s="32"/>
      <c r="J1552" s="27"/>
      <c r="K1552" s="32"/>
      <c r="M1552" s="32"/>
      <c r="N1552" s="32"/>
      <c r="O1552" s="32"/>
    </row>
    <row r="1553" spans="3:15" ht="12.75">
      <c r="C1553" s="32"/>
      <c r="E1553" s="32"/>
      <c r="I1553" s="32"/>
      <c r="J1553" s="27"/>
      <c r="K1553" s="32"/>
      <c r="M1553" s="32"/>
      <c r="N1553" s="32"/>
      <c r="O1553" s="32"/>
    </row>
    <row r="1554" spans="3:15" ht="12.75">
      <c r="C1554" s="32"/>
      <c r="E1554" s="32"/>
      <c r="I1554" s="32"/>
      <c r="J1554" s="27"/>
      <c r="K1554" s="32"/>
      <c r="M1554" s="32"/>
      <c r="N1554" s="32"/>
      <c r="O1554" s="32"/>
    </row>
    <row r="1555" spans="3:15" ht="12.75">
      <c r="C1555" s="32"/>
      <c r="E1555" s="32"/>
      <c r="I1555" s="32"/>
      <c r="J1555" s="27"/>
      <c r="K1555" s="32"/>
      <c r="M1555" s="32"/>
      <c r="N1555" s="32"/>
      <c r="O1555" s="32"/>
    </row>
    <row r="1556" spans="3:15" ht="12.75">
      <c r="C1556" s="32"/>
      <c r="E1556" s="32"/>
      <c r="I1556" s="32"/>
      <c r="J1556" s="27"/>
      <c r="K1556" s="32"/>
      <c r="M1556" s="32"/>
      <c r="N1556" s="32"/>
      <c r="O1556" s="32"/>
    </row>
    <row r="1557" spans="3:15" ht="12.75">
      <c r="C1557" s="32"/>
      <c r="E1557" s="32"/>
      <c r="I1557" s="32"/>
      <c r="J1557" s="27"/>
      <c r="K1557" s="32"/>
      <c r="M1557" s="32"/>
      <c r="N1557" s="32"/>
      <c r="O1557" s="32"/>
    </row>
    <row r="1558" spans="3:15" ht="12.75">
      <c r="C1558" s="32"/>
      <c r="E1558" s="32"/>
      <c r="I1558" s="32"/>
      <c r="J1558" s="27"/>
      <c r="K1558" s="32"/>
      <c r="M1558" s="32"/>
      <c r="N1558" s="32"/>
      <c r="O1558" s="32"/>
    </row>
  </sheetData>
  <mergeCells count="2">
    <mergeCell ref="H2:N2"/>
    <mergeCell ref="A2:F2"/>
  </mergeCells>
  <printOptions/>
  <pageMargins left="0.37" right="0" top="0" bottom="0.16" header="0.17" footer="0.16"/>
  <pageSetup horizontalDpi="300" verticalDpi="300" orientation="landscape" paperSize="3" scale="54" r:id="rId3"/>
  <legacyDrawing r:id="rId2"/>
  <oleObjects>
    <oleObject progId="Word.Picture.8" shapeId="1072017" r:id="rId1"/>
  </oleObjects>
</worksheet>
</file>

<file path=xl/worksheets/sheet3.xml><?xml version="1.0" encoding="utf-8"?>
<worksheet xmlns="http://schemas.openxmlformats.org/spreadsheetml/2006/main" xmlns:r="http://schemas.openxmlformats.org/officeDocument/2006/relationships">
  <dimension ref="A2:H3"/>
  <sheetViews>
    <sheetView workbookViewId="0" topLeftCell="A2">
      <selection activeCell="P27" sqref="P27"/>
    </sheetView>
  </sheetViews>
  <sheetFormatPr defaultColWidth="9.140625" defaultRowHeight="12.75"/>
  <sheetData>
    <row r="2" spans="1:8" ht="12.75">
      <c r="A2" t="s">
        <v>5</v>
      </c>
      <c r="B2" s="122" t="s">
        <v>5</v>
      </c>
      <c r="C2" s="122"/>
      <c r="D2" s="122"/>
      <c r="E2" s="122"/>
      <c r="F2" s="122"/>
      <c r="G2" s="122"/>
      <c r="H2" s="122"/>
    </row>
    <row r="3" spans="2:8" ht="15" customHeight="1">
      <c r="B3" s="122"/>
      <c r="C3" s="122"/>
      <c r="D3" s="122"/>
      <c r="E3" s="122"/>
      <c r="F3" s="122"/>
      <c r="G3" s="122"/>
      <c r="H3" s="122"/>
    </row>
  </sheetData>
  <printOptions/>
  <pageMargins left="0.25" right="0.2" top="0.53" bottom="0.5" header="0.5" footer="0.5"/>
  <pageSetup horizontalDpi="600" verticalDpi="600" orientation="portrait" r:id="rId4"/>
  <drawing r:id="rId3"/>
  <legacyDrawing r:id="rId2"/>
  <oleObjects>
    <oleObject progId="Word.Document.8" shapeId="1641162" r:id="rId1"/>
  </oleObjects>
</worksheet>
</file>

<file path=xl/worksheets/sheet4.xml><?xml version="1.0" encoding="utf-8"?>
<worksheet xmlns="http://schemas.openxmlformats.org/spreadsheetml/2006/main" xmlns:r="http://schemas.openxmlformats.org/officeDocument/2006/relationships">
  <sheetPr codeName="Sheet2"/>
  <dimension ref="A1:P78"/>
  <sheetViews>
    <sheetView tabSelected="1" zoomScale="55" zoomScaleNormal="55" workbookViewId="0" topLeftCell="A1">
      <pane ySplit="2" topLeftCell="BM30" activePane="bottomLeft" state="frozen"/>
      <selection pane="topLeft" activeCell="A1" sqref="A1"/>
      <selection pane="bottomLeft" activeCell="A4" sqref="A4"/>
    </sheetView>
  </sheetViews>
  <sheetFormatPr defaultColWidth="9.140625" defaultRowHeight="12.75"/>
  <cols>
    <col min="1" max="1" width="24.7109375" style="0" customWidth="1"/>
    <col min="2" max="2" width="28.7109375" style="0" customWidth="1"/>
    <col min="3" max="3" width="60.7109375" style="0" customWidth="1"/>
    <col min="4" max="5" width="28.7109375" style="0" customWidth="1"/>
    <col min="6" max="6" width="42.7109375" style="0" customWidth="1"/>
    <col min="7" max="7" width="94.57421875" style="0" customWidth="1"/>
  </cols>
  <sheetData>
    <row r="1" spans="1:16" s="1" customFormat="1" ht="114" customHeight="1" thickBot="1">
      <c r="A1" s="160" t="str">
        <f>Sheet1!A2:F2</f>
        <v>Reserve Fund Plan for
TUSCAWILLA HILLS CITIZEN'S ASSOCIATION                                                              
Charles Town, West Virginia                                                                         </v>
      </c>
      <c r="B1" s="161"/>
      <c r="C1" s="161"/>
      <c r="D1" s="162" t="s">
        <v>98</v>
      </c>
      <c r="E1" s="161"/>
      <c r="F1" s="161"/>
      <c r="G1" s="3"/>
      <c r="H1" s="2"/>
      <c r="I1" s="2"/>
      <c r="J1" s="2"/>
      <c r="K1" s="2"/>
      <c r="N1" s="159" t="s">
        <v>6</v>
      </c>
      <c r="O1" s="159"/>
      <c r="P1" s="159"/>
    </row>
    <row r="2" spans="1:7" s="4" customFormat="1" ht="50.25" customHeight="1" thickBot="1">
      <c r="A2" s="62" t="s">
        <v>8</v>
      </c>
      <c r="B2" s="118" t="s">
        <v>39</v>
      </c>
      <c r="C2" s="38" t="s">
        <v>9</v>
      </c>
      <c r="D2" s="118" t="s">
        <v>99</v>
      </c>
      <c r="E2" s="39" t="s">
        <v>10</v>
      </c>
      <c r="F2" s="118" t="s">
        <v>26</v>
      </c>
      <c r="G2" s="80" t="s">
        <v>43</v>
      </c>
    </row>
    <row r="3" spans="1:7" s="96" customFormat="1" ht="21" customHeight="1" thickBot="1">
      <c r="A3" s="94">
        <v>1</v>
      </c>
      <c r="B3" s="119">
        <v>2</v>
      </c>
      <c r="C3" s="94">
        <v>3</v>
      </c>
      <c r="D3" s="119">
        <v>4</v>
      </c>
      <c r="E3" s="95">
        <v>5</v>
      </c>
      <c r="F3" s="119">
        <v>6</v>
      </c>
      <c r="G3" s="94">
        <v>7</v>
      </c>
    </row>
    <row r="4" spans="1:7" s="59" customFormat="1" ht="18" customHeight="1">
      <c r="A4" s="63">
        <v>2008</v>
      </c>
      <c r="B4" s="120"/>
      <c r="C4" s="60"/>
      <c r="D4" s="121"/>
      <c r="E4" s="61"/>
      <c r="F4" s="124">
        <v>2008</v>
      </c>
      <c r="G4" s="60"/>
    </row>
    <row r="5" spans="1:7" s="59" customFormat="1" ht="18" customHeight="1">
      <c r="A5" s="63"/>
      <c r="B5" s="120" t="s">
        <v>57</v>
      </c>
      <c r="C5" s="60" t="s">
        <v>58</v>
      </c>
      <c r="D5" s="121">
        <v>69900</v>
      </c>
      <c r="E5" s="61">
        <v>69900</v>
      </c>
      <c r="F5" s="121" t="s">
        <v>100</v>
      </c>
      <c r="G5" s="60"/>
    </row>
    <row r="6" spans="1:7" s="59" customFormat="1" ht="18" customHeight="1">
      <c r="A6" s="63"/>
      <c r="B6" s="120" t="s">
        <v>65</v>
      </c>
      <c r="C6" s="60" t="s">
        <v>66</v>
      </c>
      <c r="D6" s="121">
        <v>4094.3650000000002</v>
      </c>
      <c r="E6" s="61">
        <v>4094.3650000000002</v>
      </c>
      <c r="F6" s="121"/>
      <c r="G6" s="60"/>
    </row>
    <row r="7" spans="1:7" s="59" customFormat="1" ht="18" customHeight="1">
      <c r="A7" s="63"/>
      <c r="B7" s="120" t="s">
        <v>69</v>
      </c>
      <c r="C7" s="60" t="s">
        <v>70</v>
      </c>
      <c r="D7" s="121">
        <v>2021.12</v>
      </c>
      <c r="E7" s="61">
        <v>2021.12</v>
      </c>
      <c r="F7" s="121"/>
      <c r="G7" s="60"/>
    </row>
    <row r="8" spans="1:7" s="59" customFormat="1" ht="18" customHeight="1">
      <c r="A8" s="63"/>
      <c r="B8" s="120" t="s">
        <v>76</v>
      </c>
      <c r="C8" s="60" t="s">
        <v>77</v>
      </c>
      <c r="D8" s="121">
        <v>1653.75</v>
      </c>
      <c r="E8" s="61">
        <v>1653.75</v>
      </c>
      <c r="F8" s="121"/>
      <c r="G8" s="60"/>
    </row>
    <row r="9" spans="1:7" s="59" customFormat="1" ht="18" customHeight="1" thickBot="1">
      <c r="A9" s="125"/>
      <c r="B9" s="126"/>
      <c r="C9" s="127"/>
      <c r="D9" s="128"/>
      <c r="E9" s="129"/>
      <c r="F9" s="128">
        <f>SUM(E5:E8)</f>
        <v>77669.235</v>
      </c>
      <c r="G9" s="127"/>
    </row>
    <row r="10" spans="1:7" s="59" customFormat="1" ht="18" customHeight="1">
      <c r="A10" s="63">
        <v>2009</v>
      </c>
      <c r="B10" s="120"/>
      <c r="C10" s="60"/>
      <c r="D10" s="121"/>
      <c r="E10" s="61"/>
      <c r="F10" s="124">
        <v>2009</v>
      </c>
      <c r="G10" s="60"/>
    </row>
    <row r="11" spans="1:7" s="59" customFormat="1" ht="18" customHeight="1">
      <c r="A11" s="63"/>
      <c r="B11" s="120" t="s">
        <v>60</v>
      </c>
      <c r="C11" s="60" t="s">
        <v>61</v>
      </c>
      <c r="D11" s="121">
        <v>53650</v>
      </c>
      <c r="E11" s="61">
        <v>55558.16702555132</v>
      </c>
      <c r="F11" s="121" t="s">
        <v>100</v>
      </c>
      <c r="G11" s="60"/>
    </row>
    <row r="12" spans="1:7" s="59" customFormat="1" ht="18" customHeight="1">
      <c r="A12" s="63"/>
      <c r="B12" s="120" t="s">
        <v>83</v>
      </c>
      <c r="C12" s="60" t="s">
        <v>84</v>
      </c>
      <c r="D12" s="121">
        <v>26550</v>
      </c>
      <c r="E12" s="61">
        <v>27494.30260071552</v>
      </c>
      <c r="F12" s="121"/>
      <c r="G12" s="60"/>
    </row>
    <row r="13" spans="1:7" s="59" customFormat="1" ht="18" customHeight="1" thickBot="1">
      <c r="A13" s="125"/>
      <c r="B13" s="126"/>
      <c r="C13" s="127"/>
      <c r="D13" s="128"/>
      <c r="E13" s="129"/>
      <c r="F13" s="128">
        <f>SUM(E11:E12)</f>
        <v>83052.46962626684</v>
      </c>
      <c r="G13" s="127"/>
    </row>
    <row r="14" spans="1:7" s="59" customFormat="1" ht="18" customHeight="1">
      <c r="A14" s="63">
        <v>2010</v>
      </c>
      <c r="B14" s="120"/>
      <c r="C14" s="60"/>
      <c r="D14" s="121"/>
      <c r="E14" s="61"/>
      <c r="F14" s="124">
        <v>2010</v>
      </c>
      <c r="G14" s="60"/>
    </row>
    <row r="15" spans="1:7" s="59" customFormat="1" ht="18" customHeight="1">
      <c r="A15" s="63"/>
      <c r="B15" s="120" t="s">
        <v>62</v>
      </c>
      <c r="C15" s="60" t="s">
        <v>63</v>
      </c>
      <c r="D15" s="121">
        <v>55462.5</v>
      </c>
      <c r="E15" s="61">
        <v>59477.924769599755</v>
      </c>
      <c r="F15" s="121" t="s">
        <v>100</v>
      </c>
      <c r="G15" s="60"/>
    </row>
    <row r="16" spans="1:7" s="59" customFormat="1" ht="18" customHeight="1" thickBot="1">
      <c r="A16" s="125"/>
      <c r="B16" s="126"/>
      <c r="C16" s="127"/>
      <c r="D16" s="128"/>
      <c r="E16" s="129"/>
      <c r="F16" s="128">
        <f>SUM(E15:E15)</f>
        <v>59477.924769599755</v>
      </c>
      <c r="G16" s="127"/>
    </row>
    <row r="17" spans="1:7" s="59" customFormat="1" ht="18" customHeight="1">
      <c r="A17" s="63">
        <v>2011</v>
      </c>
      <c r="B17" s="120"/>
      <c r="C17" s="60"/>
      <c r="D17" s="121"/>
      <c r="E17" s="61"/>
      <c r="F17" s="124">
        <v>2011</v>
      </c>
      <c r="G17" s="60"/>
    </row>
    <row r="18" spans="1:7" s="59" customFormat="1" ht="18" customHeight="1">
      <c r="A18" s="63"/>
      <c r="B18" s="120" t="s">
        <v>93</v>
      </c>
      <c r="C18" s="60" t="s">
        <v>94</v>
      </c>
      <c r="D18" s="121">
        <v>3270</v>
      </c>
      <c r="E18" s="61">
        <v>3631.4686636977663</v>
      </c>
      <c r="F18" s="121" t="s">
        <v>100</v>
      </c>
      <c r="G18" s="60"/>
    </row>
    <row r="19" spans="1:7" s="59" customFormat="1" ht="18" customHeight="1" thickBot="1">
      <c r="A19" s="125"/>
      <c r="B19" s="126"/>
      <c r="C19" s="127"/>
      <c r="D19" s="128"/>
      <c r="E19" s="129"/>
      <c r="F19" s="128">
        <f>SUM(E18:E18)</f>
        <v>3631.4686636977663</v>
      </c>
      <c r="G19" s="127"/>
    </row>
    <row r="20" spans="1:7" s="59" customFormat="1" ht="18" customHeight="1">
      <c r="A20" s="63">
        <v>2012</v>
      </c>
      <c r="B20" s="120"/>
      <c r="C20" s="60"/>
      <c r="D20" s="121"/>
      <c r="E20" s="61"/>
      <c r="F20" s="124">
        <v>2012</v>
      </c>
      <c r="G20" s="60"/>
    </row>
    <row r="21" spans="1:7" s="59" customFormat="1" ht="18" customHeight="1" thickBot="1">
      <c r="A21" s="125"/>
      <c r="B21" s="126"/>
      <c r="C21" s="127"/>
      <c r="D21" s="128"/>
      <c r="E21" s="129"/>
      <c r="F21" s="128" t="s">
        <v>101</v>
      </c>
      <c r="G21" s="127"/>
    </row>
    <row r="22" spans="1:7" s="59" customFormat="1" ht="18" customHeight="1">
      <c r="A22" s="63">
        <v>2013</v>
      </c>
      <c r="B22" s="120"/>
      <c r="C22" s="60"/>
      <c r="D22" s="121"/>
      <c r="E22" s="61"/>
      <c r="F22" s="124">
        <v>2013</v>
      </c>
      <c r="G22" s="60"/>
    </row>
    <row r="23" spans="1:7" s="59" customFormat="1" ht="18" customHeight="1">
      <c r="A23" s="63"/>
      <c r="B23" s="120" t="s">
        <v>65</v>
      </c>
      <c r="C23" s="60" t="s">
        <v>66</v>
      </c>
      <c r="D23" s="121">
        <v>8188.73</v>
      </c>
      <c r="E23" s="61">
        <v>9752.309273287301</v>
      </c>
      <c r="F23" s="121" t="s">
        <v>100</v>
      </c>
      <c r="G23" s="60"/>
    </row>
    <row r="24" spans="1:7" s="59" customFormat="1" ht="18" customHeight="1">
      <c r="A24" s="63"/>
      <c r="B24" s="120" t="s">
        <v>69</v>
      </c>
      <c r="C24" s="60" t="s">
        <v>70</v>
      </c>
      <c r="D24" s="121">
        <v>2021.12</v>
      </c>
      <c r="E24" s="61">
        <v>2407.0383708372883</v>
      </c>
      <c r="F24" s="121"/>
      <c r="G24" s="60"/>
    </row>
    <row r="25" spans="1:7" s="59" customFormat="1" ht="18" customHeight="1">
      <c r="A25" s="63"/>
      <c r="B25" s="120" t="s">
        <v>95</v>
      </c>
      <c r="C25" s="60" t="s">
        <v>96</v>
      </c>
      <c r="D25" s="121">
        <v>7500</v>
      </c>
      <c r="E25" s="61">
        <v>8932.071218571713</v>
      </c>
      <c r="F25" s="121"/>
      <c r="G25" s="60"/>
    </row>
    <row r="26" spans="1:7" s="59" customFormat="1" ht="18" customHeight="1" thickBot="1">
      <c r="A26" s="125"/>
      <c r="B26" s="126"/>
      <c r="C26" s="127"/>
      <c r="D26" s="128"/>
      <c r="E26" s="129"/>
      <c r="F26" s="128">
        <f>SUM(E23:E25)</f>
        <v>21091.4188626963</v>
      </c>
      <c r="G26" s="127"/>
    </row>
    <row r="27" spans="1:7" s="59" customFormat="1" ht="18" customHeight="1">
      <c r="A27" s="63">
        <v>2014</v>
      </c>
      <c r="B27" s="120"/>
      <c r="C27" s="60"/>
      <c r="D27" s="121"/>
      <c r="E27" s="61"/>
      <c r="F27" s="124">
        <v>2014</v>
      </c>
      <c r="G27" s="60"/>
    </row>
    <row r="28" spans="1:7" s="59" customFormat="1" ht="18" customHeight="1">
      <c r="A28" s="63"/>
      <c r="B28" s="120" t="s">
        <v>53</v>
      </c>
      <c r="C28" s="60" t="s">
        <v>54</v>
      </c>
      <c r="D28" s="121">
        <v>236547.5</v>
      </c>
      <c r="E28" s="61">
        <v>291734.27698077116</v>
      </c>
      <c r="F28" s="121" t="s">
        <v>100</v>
      </c>
      <c r="G28" s="60"/>
    </row>
    <row r="29" spans="1:7" s="59" customFormat="1" ht="18" customHeight="1">
      <c r="A29" s="63"/>
      <c r="B29" s="120" t="s">
        <v>93</v>
      </c>
      <c r="C29" s="60" t="s">
        <v>94</v>
      </c>
      <c r="D29" s="121">
        <v>3270</v>
      </c>
      <c r="E29" s="61">
        <v>4032.8943900363424</v>
      </c>
      <c r="F29" s="121"/>
      <c r="G29" s="60"/>
    </row>
    <row r="30" spans="1:7" s="59" customFormat="1" ht="18" customHeight="1" thickBot="1">
      <c r="A30" s="125"/>
      <c r="B30" s="126"/>
      <c r="C30" s="127"/>
      <c r="D30" s="128"/>
      <c r="E30" s="129"/>
      <c r="F30" s="128">
        <f>SUM(E28:E29)</f>
        <v>295767.1713708075</v>
      </c>
      <c r="G30" s="127"/>
    </row>
    <row r="31" spans="1:7" s="59" customFormat="1" ht="18" customHeight="1">
      <c r="A31" s="63">
        <v>2015</v>
      </c>
      <c r="B31" s="120"/>
      <c r="C31" s="60"/>
      <c r="D31" s="121"/>
      <c r="E31" s="61"/>
      <c r="F31" s="124">
        <v>2015</v>
      </c>
      <c r="G31" s="60"/>
    </row>
    <row r="32" spans="1:7" s="59" customFormat="1" ht="18" customHeight="1">
      <c r="A32" s="63"/>
      <c r="B32" s="120" t="s">
        <v>78</v>
      </c>
      <c r="C32" s="60" t="s">
        <v>79</v>
      </c>
      <c r="D32" s="121">
        <v>30000</v>
      </c>
      <c r="E32" s="61">
        <v>38314.97389947554</v>
      </c>
      <c r="F32" s="121" t="s">
        <v>100</v>
      </c>
      <c r="G32" s="60"/>
    </row>
    <row r="33" spans="1:7" s="59" customFormat="1" ht="18" customHeight="1" thickBot="1">
      <c r="A33" s="125"/>
      <c r="B33" s="126"/>
      <c r="C33" s="127"/>
      <c r="D33" s="128"/>
      <c r="E33" s="129"/>
      <c r="F33" s="128">
        <f>SUM(E32:E32)</f>
        <v>38314.97389947554</v>
      </c>
      <c r="G33" s="127"/>
    </row>
    <row r="34" spans="1:7" s="59" customFormat="1" ht="18" customHeight="1">
      <c r="A34" s="63">
        <v>2016</v>
      </c>
      <c r="B34" s="120"/>
      <c r="C34" s="60"/>
      <c r="D34" s="121"/>
      <c r="E34" s="61"/>
      <c r="F34" s="124">
        <v>2016</v>
      </c>
      <c r="G34" s="60"/>
    </row>
    <row r="35" spans="1:7" s="59" customFormat="1" ht="18" customHeight="1" thickBot="1">
      <c r="A35" s="125"/>
      <c r="B35" s="126"/>
      <c r="C35" s="127"/>
      <c r="D35" s="128"/>
      <c r="E35" s="129"/>
      <c r="F35" s="128" t="s">
        <v>101</v>
      </c>
      <c r="G35" s="127"/>
    </row>
    <row r="36" spans="1:7" s="59" customFormat="1" ht="18" customHeight="1">
      <c r="A36" s="63">
        <v>2017</v>
      </c>
      <c r="B36" s="120"/>
      <c r="C36" s="60"/>
      <c r="D36" s="121"/>
      <c r="E36" s="61"/>
      <c r="F36" s="124">
        <v>2017</v>
      </c>
      <c r="G36" s="60"/>
    </row>
    <row r="37" spans="1:7" s="59" customFormat="1" ht="18" customHeight="1">
      <c r="A37" s="63"/>
      <c r="B37" s="120" t="s">
        <v>93</v>
      </c>
      <c r="C37" s="60" t="s">
        <v>94</v>
      </c>
      <c r="D37" s="121">
        <v>3270</v>
      </c>
      <c r="E37" s="61">
        <v>4478.694067712384</v>
      </c>
      <c r="F37" s="121" t="s">
        <v>100</v>
      </c>
      <c r="G37" s="60"/>
    </row>
    <row r="38" spans="1:7" s="59" customFormat="1" ht="18" customHeight="1" thickBot="1">
      <c r="A38" s="125"/>
      <c r="B38" s="126"/>
      <c r="C38" s="127"/>
      <c r="D38" s="128"/>
      <c r="E38" s="129"/>
      <c r="F38" s="128">
        <f>SUM(E37:E37)</f>
        <v>4478.694067712384</v>
      </c>
      <c r="G38" s="127"/>
    </row>
    <row r="39" spans="1:7" s="59" customFormat="1" ht="18" customHeight="1">
      <c r="A39" s="63">
        <v>2018</v>
      </c>
      <c r="B39" s="120"/>
      <c r="C39" s="60"/>
      <c r="D39" s="121"/>
      <c r="E39" s="61"/>
      <c r="F39" s="124">
        <v>2018</v>
      </c>
      <c r="G39" s="60"/>
    </row>
    <row r="40" spans="1:7" s="59" customFormat="1" ht="18" customHeight="1">
      <c r="A40" s="63"/>
      <c r="B40" s="120" t="s">
        <v>53</v>
      </c>
      <c r="C40" s="60" t="s">
        <v>54</v>
      </c>
      <c r="D40" s="121">
        <v>236547.5</v>
      </c>
      <c r="E40" s="61">
        <v>335505.9218499065</v>
      </c>
      <c r="F40" s="121" t="s">
        <v>100</v>
      </c>
      <c r="G40" s="60"/>
    </row>
    <row r="41" spans="1:7" s="59" customFormat="1" ht="18" customHeight="1">
      <c r="A41" s="63"/>
      <c r="B41" s="120" t="s">
        <v>65</v>
      </c>
      <c r="C41" s="60" t="s">
        <v>66</v>
      </c>
      <c r="D41" s="121">
        <v>8188.73</v>
      </c>
      <c r="E41" s="61">
        <v>11614.44279660527</v>
      </c>
      <c r="F41" s="121"/>
      <c r="G41" s="60"/>
    </row>
    <row r="42" spans="1:7" s="59" customFormat="1" ht="18" customHeight="1">
      <c r="A42" s="63"/>
      <c r="B42" s="120" t="s">
        <v>69</v>
      </c>
      <c r="C42" s="60" t="s">
        <v>70</v>
      </c>
      <c r="D42" s="121">
        <v>2021.12</v>
      </c>
      <c r="E42" s="61">
        <v>2866.6450872204655</v>
      </c>
      <c r="F42" s="121"/>
      <c r="G42" s="60"/>
    </row>
    <row r="43" spans="1:7" s="59" customFormat="1" ht="18" customHeight="1">
      <c r="A43" s="63"/>
      <c r="B43" s="120" t="s">
        <v>85</v>
      </c>
      <c r="C43" s="60" t="s">
        <v>86</v>
      </c>
      <c r="D43" s="121">
        <v>18500</v>
      </c>
      <c r="E43" s="61">
        <v>26239.37921230734</v>
      </c>
      <c r="F43" s="121"/>
      <c r="G43" s="60"/>
    </row>
    <row r="44" spans="1:7" s="59" customFormat="1" ht="18" customHeight="1">
      <c r="A44" s="63"/>
      <c r="B44" s="120" t="s">
        <v>88</v>
      </c>
      <c r="C44" s="60" t="s">
        <v>89</v>
      </c>
      <c r="D44" s="121">
        <v>3700</v>
      </c>
      <c r="E44" s="61">
        <v>5247.875842461468</v>
      </c>
      <c r="F44" s="121"/>
      <c r="G44" s="60"/>
    </row>
    <row r="45" spans="1:7" s="59" customFormat="1" ht="18" customHeight="1">
      <c r="A45" s="63"/>
      <c r="B45" s="120" t="s">
        <v>90</v>
      </c>
      <c r="C45" s="60" t="s">
        <v>91</v>
      </c>
      <c r="D45" s="121">
        <v>4400</v>
      </c>
      <c r="E45" s="61">
        <v>6240.717218062286</v>
      </c>
      <c r="F45" s="121"/>
      <c r="G45" s="60"/>
    </row>
    <row r="46" spans="1:7" s="59" customFormat="1" ht="18" customHeight="1" thickBot="1">
      <c r="A46" s="125"/>
      <c r="B46" s="126"/>
      <c r="C46" s="127"/>
      <c r="D46" s="128"/>
      <c r="E46" s="129"/>
      <c r="F46" s="128">
        <f>SUM(E40:E45)</f>
        <v>387714.98200656334</v>
      </c>
      <c r="G46" s="127"/>
    </row>
    <row r="47" spans="1:7" s="59" customFormat="1" ht="18" customHeight="1">
      <c r="A47" s="63">
        <v>2019</v>
      </c>
      <c r="B47" s="120"/>
      <c r="C47" s="60"/>
      <c r="D47" s="121"/>
      <c r="E47" s="61"/>
      <c r="F47" s="124">
        <v>2019</v>
      </c>
      <c r="G47" s="60"/>
    </row>
    <row r="48" spans="1:7" s="59" customFormat="1" ht="18" customHeight="1" thickBot="1">
      <c r="A48" s="125"/>
      <c r="B48" s="126"/>
      <c r="C48" s="127"/>
      <c r="D48" s="128"/>
      <c r="E48" s="129"/>
      <c r="F48" s="128" t="s">
        <v>101</v>
      </c>
      <c r="G48" s="127"/>
    </row>
    <row r="49" spans="1:7" s="59" customFormat="1" ht="18" customHeight="1">
      <c r="A49" s="63">
        <v>2020</v>
      </c>
      <c r="B49" s="120"/>
      <c r="C49" s="60"/>
      <c r="D49" s="121"/>
      <c r="E49" s="61"/>
      <c r="F49" s="124">
        <v>2020</v>
      </c>
      <c r="G49" s="60"/>
    </row>
    <row r="50" spans="1:7" s="59" customFormat="1" ht="18" customHeight="1">
      <c r="A50" s="63"/>
      <c r="B50" s="120" t="s">
        <v>93</v>
      </c>
      <c r="C50" s="60" t="s">
        <v>94</v>
      </c>
      <c r="D50" s="121">
        <v>3270</v>
      </c>
      <c r="E50" s="61">
        <v>4973.7728321671575</v>
      </c>
      <c r="F50" s="121" t="s">
        <v>100</v>
      </c>
      <c r="G50" s="60"/>
    </row>
    <row r="51" spans="1:7" s="59" customFormat="1" ht="18" customHeight="1">
      <c r="A51" s="63"/>
      <c r="B51" s="120" t="s">
        <v>95</v>
      </c>
      <c r="C51" s="60" t="s">
        <v>96</v>
      </c>
      <c r="D51" s="121">
        <v>7500</v>
      </c>
      <c r="E51" s="61">
        <v>11407.735853594397</v>
      </c>
      <c r="F51" s="121"/>
      <c r="G51" s="60"/>
    </row>
    <row r="52" spans="1:7" s="59" customFormat="1" ht="18" customHeight="1" thickBot="1">
      <c r="A52" s="125"/>
      <c r="B52" s="126"/>
      <c r="C52" s="127"/>
      <c r="D52" s="128"/>
      <c r="E52" s="129"/>
      <c r="F52" s="128">
        <f>SUM(E50:E51)</f>
        <v>16381.508685761553</v>
      </c>
      <c r="G52" s="127"/>
    </row>
    <row r="53" spans="1:7" s="59" customFormat="1" ht="18" customHeight="1">
      <c r="A53" s="63">
        <v>2021</v>
      </c>
      <c r="B53" s="120"/>
      <c r="C53" s="60"/>
      <c r="D53" s="121"/>
      <c r="E53" s="61"/>
      <c r="F53" s="124">
        <v>2021</v>
      </c>
      <c r="G53" s="60"/>
    </row>
    <row r="54" spans="1:7" s="59" customFormat="1" ht="18" customHeight="1" thickBot="1">
      <c r="A54" s="125"/>
      <c r="B54" s="126"/>
      <c r="C54" s="127"/>
      <c r="D54" s="128"/>
      <c r="E54" s="129"/>
      <c r="F54" s="128" t="s">
        <v>101</v>
      </c>
      <c r="G54" s="127"/>
    </row>
    <row r="55" spans="1:7" s="59" customFormat="1" ht="18" customHeight="1">
      <c r="A55" s="63">
        <v>2022</v>
      </c>
      <c r="B55" s="120"/>
      <c r="C55" s="60"/>
      <c r="D55" s="121"/>
      <c r="E55" s="61"/>
      <c r="F55" s="124">
        <v>2022</v>
      </c>
      <c r="G55" s="60"/>
    </row>
    <row r="56" spans="1:7" s="59" customFormat="1" ht="18" customHeight="1">
      <c r="A56" s="63"/>
      <c r="B56" s="120" t="s">
        <v>53</v>
      </c>
      <c r="C56" s="60" t="s">
        <v>54</v>
      </c>
      <c r="D56" s="121">
        <v>236547.5</v>
      </c>
      <c r="E56" s="61">
        <v>385845.0394013005</v>
      </c>
      <c r="F56" s="121" t="s">
        <v>100</v>
      </c>
      <c r="G56" s="60"/>
    </row>
    <row r="57" spans="1:7" s="59" customFormat="1" ht="18" customHeight="1" thickBot="1">
      <c r="A57" s="125"/>
      <c r="B57" s="126"/>
      <c r="C57" s="127"/>
      <c r="D57" s="128"/>
      <c r="E57" s="129"/>
      <c r="F57" s="128">
        <f>SUM(E56:E56)</f>
        <v>385845.0394013005</v>
      </c>
      <c r="G57" s="127"/>
    </row>
    <row r="58" spans="1:7" s="59" customFormat="1" ht="18" customHeight="1">
      <c r="A58" s="63">
        <v>2023</v>
      </c>
      <c r="B58" s="120"/>
      <c r="C58" s="60"/>
      <c r="D58" s="121"/>
      <c r="E58" s="61"/>
      <c r="F58" s="124">
        <v>2023</v>
      </c>
      <c r="G58" s="60"/>
    </row>
    <row r="59" spans="1:7" s="59" customFormat="1" ht="18" customHeight="1">
      <c r="A59" s="63"/>
      <c r="B59" s="120" t="s">
        <v>65</v>
      </c>
      <c r="C59" s="60" t="s">
        <v>66</v>
      </c>
      <c r="D59" s="121">
        <v>12283.095</v>
      </c>
      <c r="E59" s="61">
        <v>20748.206044661096</v>
      </c>
      <c r="F59" s="121" t="s">
        <v>100</v>
      </c>
      <c r="G59" s="60"/>
    </row>
    <row r="60" spans="1:7" s="59" customFormat="1" ht="18" customHeight="1">
      <c r="A60" s="63"/>
      <c r="B60" s="120" t="s">
        <v>69</v>
      </c>
      <c r="C60" s="60" t="s">
        <v>70</v>
      </c>
      <c r="D60" s="121">
        <v>4042.24</v>
      </c>
      <c r="E60" s="61">
        <v>6828.020820645846</v>
      </c>
      <c r="F60" s="121"/>
      <c r="G60" s="60"/>
    </row>
    <row r="61" spans="1:7" s="59" customFormat="1" ht="18" customHeight="1">
      <c r="A61" s="63"/>
      <c r="B61" s="120" t="s">
        <v>81</v>
      </c>
      <c r="C61" s="60" t="s">
        <v>82</v>
      </c>
      <c r="D61" s="121">
        <v>2961.25</v>
      </c>
      <c r="E61" s="61">
        <v>5002.047541743565</v>
      </c>
      <c r="F61" s="121"/>
      <c r="G61" s="60"/>
    </row>
    <row r="62" spans="1:7" s="59" customFormat="1" ht="18" customHeight="1">
      <c r="A62" s="63"/>
      <c r="B62" s="120" t="s">
        <v>93</v>
      </c>
      <c r="C62" s="60" t="s">
        <v>94</v>
      </c>
      <c r="D62" s="121">
        <v>3270</v>
      </c>
      <c r="E62" s="61">
        <v>5523.578036809272</v>
      </c>
      <c r="F62" s="121"/>
      <c r="G62" s="60"/>
    </row>
    <row r="63" spans="1:7" s="59" customFormat="1" ht="18" customHeight="1" thickBot="1">
      <c r="A63" s="125"/>
      <c r="B63" s="126"/>
      <c r="C63" s="127"/>
      <c r="D63" s="128"/>
      <c r="E63" s="129"/>
      <c r="F63" s="128">
        <f>SUM(E59:E62)</f>
        <v>38101.85244385978</v>
      </c>
      <c r="G63" s="127"/>
    </row>
    <row r="64" spans="1:7" s="59" customFormat="1" ht="18" customHeight="1">
      <c r="A64" s="63">
        <v>2024</v>
      </c>
      <c r="B64" s="120"/>
      <c r="C64" s="60"/>
      <c r="D64" s="121"/>
      <c r="E64" s="61"/>
      <c r="F64" s="124">
        <v>2024</v>
      </c>
      <c r="G64" s="60"/>
    </row>
    <row r="65" spans="1:7" s="59" customFormat="1" ht="18" customHeight="1" thickBot="1">
      <c r="A65" s="125"/>
      <c r="B65" s="126"/>
      <c r="C65" s="127"/>
      <c r="D65" s="128"/>
      <c r="E65" s="129"/>
      <c r="F65" s="128" t="s">
        <v>101</v>
      </c>
      <c r="G65" s="127"/>
    </row>
    <row r="66" spans="1:7" s="59" customFormat="1" ht="18" customHeight="1">
      <c r="A66" s="63">
        <v>2025</v>
      </c>
      <c r="B66" s="120"/>
      <c r="C66" s="60"/>
      <c r="D66" s="121"/>
      <c r="E66" s="61"/>
      <c r="F66" s="124">
        <v>2025</v>
      </c>
      <c r="G66" s="60"/>
    </row>
    <row r="67" spans="1:7" s="59" customFormat="1" ht="18" customHeight="1" thickBot="1">
      <c r="A67" s="125"/>
      <c r="B67" s="126"/>
      <c r="C67" s="127"/>
      <c r="D67" s="128"/>
      <c r="E67" s="129"/>
      <c r="F67" s="128" t="s">
        <v>101</v>
      </c>
      <c r="G67" s="127"/>
    </row>
    <row r="68" spans="1:7" s="59" customFormat="1" ht="18" customHeight="1">
      <c r="A68" s="63">
        <v>2026</v>
      </c>
      <c r="B68" s="120"/>
      <c r="C68" s="60"/>
      <c r="D68" s="121"/>
      <c r="E68" s="61"/>
      <c r="F68" s="124">
        <v>2026</v>
      </c>
      <c r="G68" s="60"/>
    </row>
    <row r="69" spans="1:7" s="59" customFormat="1" ht="18" customHeight="1">
      <c r="A69" s="63"/>
      <c r="B69" s="120" t="s">
        <v>53</v>
      </c>
      <c r="C69" s="60" t="s">
        <v>54</v>
      </c>
      <c r="D69" s="121">
        <v>236547.5</v>
      </c>
      <c r="E69" s="61">
        <v>443737.00949813094</v>
      </c>
      <c r="F69" s="121" t="s">
        <v>100</v>
      </c>
      <c r="G69" s="60"/>
    </row>
    <row r="70" spans="1:7" s="59" customFormat="1" ht="18" customHeight="1">
      <c r="A70" s="63"/>
      <c r="B70" s="120" t="s">
        <v>93</v>
      </c>
      <c r="C70" s="60" t="s">
        <v>94</v>
      </c>
      <c r="D70" s="121">
        <v>3270</v>
      </c>
      <c r="E70" s="61">
        <v>6134.159190263639</v>
      </c>
      <c r="F70" s="121"/>
      <c r="G70" s="60"/>
    </row>
    <row r="71" spans="1:7" s="59" customFormat="1" ht="18" customHeight="1" thickBot="1">
      <c r="A71" s="125"/>
      <c r="B71" s="126"/>
      <c r="C71" s="127"/>
      <c r="D71" s="128"/>
      <c r="E71" s="129"/>
      <c r="F71" s="128">
        <f>SUM(E69:E70)</f>
        <v>449871.1686883946</v>
      </c>
      <c r="G71" s="127"/>
    </row>
    <row r="72" spans="1:7" s="59" customFormat="1" ht="18" customHeight="1">
      <c r="A72" s="63">
        <v>2027</v>
      </c>
      <c r="B72" s="120"/>
      <c r="C72" s="60"/>
      <c r="D72" s="121"/>
      <c r="E72" s="61"/>
      <c r="F72" s="124">
        <v>2027</v>
      </c>
      <c r="G72" s="60"/>
    </row>
    <row r="73" spans="1:7" s="59" customFormat="1" ht="18" customHeight="1">
      <c r="A73" s="63"/>
      <c r="B73" s="120" t="s">
        <v>95</v>
      </c>
      <c r="C73" s="60" t="s">
        <v>96</v>
      </c>
      <c r="D73" s="121">
        <v>7500</v>
      </c>
      <c r="E73" s="61">
        <v>14569.570049419355</v>
      </c>
      <c r="F73" s="121" t="s">
        <v>100</v>
      </c>
      <c r="G73" s="60"/>
    </row>
    <row r="74" spans="1:7" s="59" customFormat="1" ht="18" customHeight="1" thickBot="1">
      <c r="A74" s="125"/>
      <c r="B74" s="126"/>
      <c r="C74" s="127"/>
      <c r="D74" s="128"/>
      <c r="E74" s="129"/>
      <c r="F74" s="128">
        <f>SUM(E73:E73)</f>
        <v>14569.570049419355</v>
      </c>
      <c r="G74" s="127"/>
    </row>
    <row r="78" ht="12.75">
      <c r="E78" s="130">
        <f>SUM(E4:E74)</f>
        <v>1875967.4775355554</v>
      </c>
    </row>
  </sheetData>
  <mergeCells count="3">
    <mergeCell ref="N1:P1"/>
    <mergeCell ref="A1:C1"/>
    <mergeCell ref="D1:F1"/>
  </mergeCells>
  <printOptions/>
  <pageMargins left="0.42" right="0.23" top="0.17" bottom="0.16" header="0.17" footer="0.16"/>
  <pageSetup horizontalDpi="300" verticalDpi="300" orientation="landscape" paperSize="3" scale="68" r:id="rId3"/>
  <legacyDrawing r:id="rId2"/>
  <oleObjects>
    <oleObject progId="Word.Picture.8" shapeId="271561" r:id="rId1"/>
  </oleObjects>
</worksheet>
</file>

<file path=xl/worksheets/sheet5.xml><?xml version="1.0" encoding="utf-8"?>
<worksheet xmlns="http://schemas.openxmlformats.org/spreadsheetml/2006/main" xmlns:r="http://schemas.openxmlformats.org/officeDocument/2006/relationships">
  <dimension ref="A1:A1"/>
  <sheetViews>
    <sheetView workbookViewId="0" topLeftCell="A18">
      <selection activeCell="M24" sqref="M24"/>
    </sheetView>
  </sheetViews>
  <sheetFormatPr defaultColWidth="9.140625" defaultRowHeight="12.75"/>
  <sheetData/>
  <printOptions/>
  <pageMargins left="0.22" right="0.24" top="0.17" bottom="0.42" header="0.17" footer="0.5"/>
  <pageSetup horizontalDpi="600" verticalDpi="600" orientation="portrait" r:id="rId4"/>
  <drawing r:id="rId3"/>
  <legacyDrawing r:id="rId2"/>
  <oleObjects>
    <oleObject progId="Word.Document.8" shapeId="1674499" r:id="rId1"/>
  </oleObjects>
</worksheet>
</file>

<file path=xl/worksheets/sheet6.xml><?xml version="1.0" encoding="utf-8"?>
<worksheet xmlns="http://schemas.openxmlformats.org/spreadsheetml/2006/main" xmlns:r="http://schemas.openxmlformats.org/officeDocument/2006/relationships">
  <sheetPr codeName="Sheet3"/>
  <dimension ref="A1:AY27"/>
  <sheetViews>
    <sheetView zoomScale="33" zoomScaleNormal="33" workbookViewId="0" topLeftCell="A1">
      <pane xSplit="1" ySplit="4" topLeftCell="B5" activePane="bottomRight" state="frozen"/>
      <selection pane="topLeft" activeCell="A1" sqref="A1"/>
      <selection pane="topRight" activeCell="B1" sqref="B1"/>
      <selection pane="bottomLeft" activeCell="A5" sqref="A5"/>
      <selection pane="bottomRight" activeCell="D27" sqref="D27"/>
    </sheetView>
  </sheetViews>
  <sheetFormatPr defaultColWidth="9.140625" defaultRowHeight="12.75"/>
  <cols>
    <col min="1" max="1" width="26.00390625" style="0" customWidth="1"/>
    <col min="2" max="2" width="42.140625" style="0" customWidth="1"/>
    <col min="3" max="3" width="47.140625" style="0" customWidth="1"/>
    <col min="4" max="4" width="43.421875" style="0" customWidth="1"/>
    <col min="5" max="7" width="12.7109375" style="0" hidden="1" customWidth="1"/>
    <col min="8" max="8" width="43.421875" style="0" customWidth="1"/>
    <col min="9" max="9" width="41.00390625" style="0" customWidth="1"/>
    <col min="10" max="10" width="42.421875" style="0" customWidth="1"/>
    <col min="11" max="11" width="43.421875" style="0" customWidth="1"/>
    <col min="12" max="16384" width="9.140625" style="12" customWidth="1"/>
  </cols>
  <sheetData>
    <row r="1" spans="1:11" ht="138.75" customHeight="1">
      <c r="A1" s="157" t="str">
        <f>Sheet1!A2:F2</f>
        <v>Reserve Fund Plan for
TUSCAWILLA HILLS CITIZEN'S ASSOCIATION                                                              
Charles Town, West Virginia                                                                         </v>
      </c>
      <c r="B1" s="156"/>
      <c r="C1" s="156"/>
      <c r="D1" s="165" t="s">
        <v>123</v>
      </c>
      <c r="E1" s="166"/>
      <c r="F1" s="166"/>
      <c r="G1" s="166"/>
      <c r="H1" s="166"/>
      <c r="I1" s="8"/>
      <c r="J1" s="156"/>
      <c r="K1" s="156"/>
    </row>
    <row r="2" spans="3:11" ht="45" customHeight="1">
      <c r="C2" s="13" t="s">
        <v>16</v>
      </c>
      <c r="D2" s="13" t="s">
        <v>17</v>
      </c>
      <c r="E2" s="13"/>
      <c r="F2" s="13"/>
      <c r="G2" s="13"/>
      <c r="H2" s="13" t="s">
        <v>18</v>
      </c>
      <c r="I2" s="13" t="s">
        <v>19</v>
      </c>
      <c r="J2" s="13" t="s">
        <v>20</v>
      </c>
      <c r="K2" s="9"/>
    </row>
    <row r="3" spans="3:11" ht="39" customHeight="1" thickBot="1">
      <c r="C3" s="16">
        <v>48466</v>
      </c>
      <c r="D3" s="14">
        <v>57310</v>
      </c>
      <c r="E3" s="14"/>
      <c r="F3" s="14"/>
      <c r="G3" s="14"/>
      <c r="H3" s="24">
        <v>0.035</v>
      </c>
      <c r="I3" s="15">
        <v>0.035</v>
      </c>
      <c r="J3" s="15">
        <v>0.02</v>
      </c>
      <c r="K3" s="9"/>
    </row>
    <row r="4" spans="1:11" ht="98.25" customHeight="1" thickBot="1">
      <c r="A4" s="88" t="s">
        <v>8</v>
      </c>
      <c r="B4" s="6" t="s">
        <v>34</v>
      </c>
      <c r="C4" s="6" t="s">
        <v>14</v>
      </c>
      <c r="D4" s="6" t="s">
        <v>11</v>
      </c>
      <c r="E4" s="6" t="s">
        <v>36</v>
      </c>
      <c r="F4" s="6" t="s">
        <v>38</v>
      </c>
      <c r="G4" s="6" t="s">
        <v>37</v>
      </c>
      <c r="H4" s="6" t="s">
        <v>12</v>
      </c>
      <c r="I4" s="6" t="s">
        <v>13</v>
      </c>
      <c r="J4" s="6" t="s">
        <v>15</v>
      </c>
      <c r="K4" s="64" t="s">
        <v>49</v>
      </c>
    </row>
    <row r="5" spans="1:51" s="85" customFormat="1" ht="24" customHeight="1" thickBot="1">
      <c r="A5" s="89">
        <v>1</v>
      </c>
      <c r="B5" s="81">
        <v>2</v>
      </c>
      <c r="C5" s="81">
        <v>3</v>
      </c>
      <c r="D5" s="81">
        <v>4</v>
      </c>
      <c r="E5" s="82">
        <v>5</v>
      </c>
      <c r="F5" s="81">
        <v>6</v>
      </c>
      <c r="G5" s="81">
        <v>7</v>
      </c>
      <c r="H5" s="86">
        <v>5</v>
      </c>
      <c r="I5" s="81">
        <v>6</v>
      </c>
      <c r="J5" s="81">
        <v>7</v>
      </c>
      <c r="K5" s="90">
        <v>8</v>
      </c>
      <c r="L5" s="83"/>
      <c r="M5" s="83"/>
      <c r="N5" s="83"/>
      <c r="O5" s="83"/>
      <c r="P5" s="83"/>
      <c r="Q5" s="83"/>
      <c r="R5" s="83"/>
      <c r="S5" s="83"/>
      <c r="T5" s="83"/>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row>
    <row r="6" spans="1:11" s="102" customFormat="1" ht="37.5" customHeight="1">
      <c r="A6" s="131">
        <v>2008</v>
      </c>
      <c r="B6" s="132">
        <f>Sheet1!F34</f>
        <v>2107763.5</v>
      </c>
      <c r="C6" s="132">
        <f>C3</f>
        <v>48466</v>
      </c>
      <c r="D6" s="132">
        <f>D$3</f>
        <v>57310</v>
      </c>
      <c r="E6" s="133">
        <f>(IF(C6&gt;0,((C6*(1+$J$3/12)^12)-C6),0)+(FV($J$3/12,12,-D6/12,,1)-D6))</f>
        <v>1602.923306479257</v>
      </c>
      <c r="F6" s="133">
        <f>(FV($J$3/12,12,-D6/12,,1)-D6)</f>
        <v>624.668324019578</v>
      </c>
      <c r="G6" s="133">
        <f>IF(ISNUMBER(CUMIPMT($J$3/12,12,I6,1,12,0)),CUMIPMT($J$3/12,12,I6,1,12,0),0)</f>
        <v>0</v>
      </c>
      <c r="H6" s="134">
        <f>IF(OR(E6+F6+G6&lt;0,C6+D6-I6&lt;0),0,G6+F6+E6)</f>
        <v>2227.591630498835</v>
      </c>
      <c r="I6" s="132">
        <f>Sheet2!F9</f>
        <v>77669.235</v>
      </c>
      <c r="J6" s="132">
        <f>H6+D6+C6-I6</f>
        <v>30334.356630498834</v>
      </c>
      <c r="K6" s="135">
        <f>IF(B6&lt;&gt;0,J6/B6,0)</f>
        <v>0.014391726885155205</v>
      </c>
    </row>
    <row r="7" spans="1:11" ht="37.5" customHeight="1">
      <c r="A7" s="44">
        <v>2009</v>
      </c>
      <c r="B7" s="17">
        <f>B6*(1+I$3)^1</f>
        <v>2181535.2224999997</v>
      </c>
      <c r="C7" s="17">
        <f>J6</f>
        <v>30334.356630498834</v>
      </c>
      <c r="D7" s="17">
        <v>75000</v>
      </c>
      <c r="E7" s="17">
        <f>(IF(C7&gt;0,((C7*(1+$J$3/12)^12)-C7),0))</f>
        <v>612.2794435995165</v>
      </c>
      <c r="F7" s="17">
        <f>(FV($J$3/12,12,-D7/12,,1)-D7)</f>
        <v>817.486028641928</v>
      </c>
      <c r="G7" s="17">
        <f>IF(ISNUMBER(CUMIPMT($J$3/12,12,I7,1,12,0)),CUMIPMT($J$3/12,12,I7,1,12,0),0)</f>
        <v>0</v>
      </c>
      <c r="H7" s="17">
        <f>IF(OR(E7+F7+G7&lt;0,C7+D7-I7&lt;0),0,G7+F7+E7)</f>
        <v>1429.7654722414445</v>
      </c>
      <c r="I7" s="17">
        <f>Sheet2!F13</f>
        <v>83052.46962626684</v>
      </c>
      <c r="J7" s="17">
        <f>H7+D7+C7-I7</f>
        <v>23711.652476473435</v>
      </c>
      <c r="K7" s="43">
        <f>IF(B7&lt;&gt;0,J7/B7,0)</f>
        <v>0.010869250348064659</v>
      </c>
    </row>
    <row r="8" spans="1:11" ht="37.5" customHeight="1">
      <c r="A8" s="136">
        <v>2010</v>
      </c>
      <c r="B8" s="134">
        <f aca="true" t="shared" si="0" ref="B8:B25">B7*(1+I$3)^1</f>
        <v>2257888.9552874994</v>
      </c>
      <c r="C8" s="134">
        <f aca="true" t="shared" si="1" ref="C8:C25">J7</f>
        <v>23711.652476473435</v>
      </c>
      <c r="D8" s="134">
        <f aca="true" t="shared" si="2" ref="D8:D25">IF(ISNUMBER(H$3),D7*(1+H$3),D7)</f>
        <v>77625</v>
      </c>
      <c r="E8" s="134">
        <f aca="true" t="shared" si="3" ref="E8:E25">(IF(C8&gt;0,((C8*(1+$J$3/12)^12)-C8),0))</f>
        <v>478.6044273813095</v>
      </c>
      <c r="F8" s="134">
        <f aca="true" t="shared" si="4" ref="F8:F25">(FV($J$3/12,12,-D8/12,,1)-D8)</f>
        <v>846.098039644392</v>
      </c>
      <c r="G8" s="134">
        <f>IF(ISNUMBER(CUMIPMT($J$3/12,12,I8,1,12,0)),CUMIPMT($J$3/12,12,I8,1,12,0),0)</f>
        <v>0</v>
      </c>
      <c r="H8" s="134">
        <f aca="true" t="shared" si="5" ref="H8:H25">IF(OR(E8+F8+G8&lt;0,C8+D8-I8&lt;0),0,G8+F8+E8)</f>
        <v>1324.7024670257015</v>
      </c>
      <c r="I8" s="134">
        <f>Sheet2!F16</f>
        <v>59477.924769599755</v>
      </c>
      <c r="J8" s="134">
        <f aca="true" t="shared" si="6" ref="J8:J25">H8+D8+C8-I8</f>
        <v>43183.430173899374</v>
      </c>
      <c r="K8" s="137">
        <f aca="true" t="shared" si="7" ref="K8:K25">IF(B8&lt;&gt;0,J8/B8,0)</f>
        <v>0.01912557748811025</v>
      </c>
    </row>
    <row r="9" spans="1:11" ht="37.5" customHeight="1">
      <c r="A9" s="44">
        <v>2011</v>
      </c>
      <c r="B9" s="17">
        <f t="shared" si="0"/>
        <v>2336915.0687225615</v>
      </c>
      <c r="C9" s="17">
        <f t="shared" si="1"/>
        <v>43183.430173899374</v>
      </c>
      <c r="D9" s="17">
        <f t="shared" si="2"/>
        <v>80341.875</v>
      </c>
      <c r="E9" s="17">
        <f t="shared" si="3"/>
        <v>871.6297141772884</v>
      </c>
      <c r="F9" s="17">
        <f t="shared" si="4"/>
        <v>875.7114710319438</v>
      </c>
      <c r="G9" s="17">
        <f>IF(ISNUMBER(CUMIPMT($J$3/12,12,I9,1,12,0)),CUMIPMT($J$3/12,12,I9,1,12,0),0)</f>
        <v>0</v>
      </c>
      <c r="H9" s="17">
        <f t="shared" si="5"/>
        <v>1747.3411852092322</v>
      </c>
      <c r="I9" s="17">
        <f>Sheet2!F19</f>
        <v>3631.4686636977663</v>
      </c>
      <c r="J9" s="17">
        <f t="shared" si="6"/>
        <v>121641.17769541082</v>
      </c>
      <c r="K9" s="43">
        <f t="shared" si="7"/>
        <v>0.052052031896008995</v>
      </c>
    </row>
    <row r="10" spans="1:11" ht="37.5" customHeight="1">
      <c r="A10" s="136">
        <v>2012</v>
      </c>
      <c r="B10" s="134">
        <f t="shared" si="0"/>
        <v>2418707.096127851</v>
      </c>
      <c r="C10" s="134">
        <f t="shared" si="1"/>
        <v>121641.17769541082</v>
      </c>
      <c r="D10" s="134">
        <f t="shared" si="2"/>
        <v>83153.840625</v>
      </c>
      <c r="E10" s="134">
        <f t="shared" si="3"/>
        <v>2455.2487961209554</v>
      </c>
      <c r="F10" s="134">
        <f t="shared" si="4"/>
        <v>906.3613725180621</v>
      </c>
      <c r="G10" s="134">
        <f>IF(ISNUMBER(CUMIPMT($J$3/12,12,I10,1,12,0)),CUMIPMT($J$3/12,12,I10,1,12,0),0)</f>
        <v>0</v>
      </c>
      <c r="H10" s="134">
        <f t="shared" si="5"/>
        <v>3361.6101686390175</v>
      </c>
      <c r="I10" s="134">
        <f>0</f>
        <v>0</v>
      </c>
      <c r="J10" s="134">
        <f t="shared" si="6"/>
        <v>208156.62848904985</v>
      </c>
      <c r="K10" s="137">
        <f t="shared" si="7"/>
        <v>0.08606111456087069</v>
      </c>
    </row>
    <row r="11" spans="1:11" ht="37.5" customHeight="1">
      <c r="A11" s="44">
        <v>2013</v>
      </c>
      <c r="B11" s="17">
        <f t="shared" si="0"/>
        <v>2503361.8444923256</v>
      </c>
      <c r="C11" s="17">
        <f t="shared" si="1"/>
        <v>208156.62848904985</v>
      </c>
      <c r="D11" s="17">
        <f t="shared" si="2"/>
        <v>86064.22504687498</v>
      </c>
      <c r="E11" s="17">
        <f t="shared" si="3"/>
        <v>4201.507426885248</v>
      </c>
      <c r="F11" s="17">
        <f t="shared" si="4"/>
        <v>938.0840205561981</v>
      </c>
      <c r="G11" s="17">
        <f>IF(ISNUMBER(CUMIPMT($J$3/12,12,I11,1,12,0)),CUMIPMT($J$3/12,12,I11,1,12,0),0)</f>
        <v>0</v>
      </c>
      <c r="H11" s="17">
        <f t="shared" si="5"/>
        <v>5139.591447441446</v>
      </c>
      <c r="I11" s="17">
        <f>Sheet2!F26</f>
        <v>21091.4188626963</v>
      </c>
      <c r="J11" s="17">
        <f t="shared" si="6"/>
        <v>278269.02612067</v>
      </c>
      <c r="K11" s="43">
        <f t="shared" si="7"/>
        <v>0.11115813190685671</v>
      </c>
    </row>
    <row r="12" spans="1:11" ht="37.5" customHeight="1">
      <c r="A12" s="136">
        <v>2014</v>
      </c>
      <c r="B12" s="134">
        <f t="shared" si="0"/>
        <v>2590979.5090495567</v>
      </c>
      <c r="C12" s="134">
        <f t="shared" si="1"/>
        <v>278269.02612067</v>
      </c>
      <c r="D12" s="134">
        <f t="shared" si="2"/>
        <v>89076.4729235156</v>
      </c>
      <c r="E12" s="134">
        <f t="shared" si="3"/>
        <v>5616.6809983647545</v>
      </c>
      <c r="F12" s="134">
        <f t="shared" si="4"/>
        <v>970.9169612756668</v>
      </c>
      <c r="G12" s="134">
        <f>IF(ISNUMBER(CUMIPMT($J$3/12,12,I12,1,12,0)),CUMIPMT($J$3/12,12,I12,1,12,0),0)</f>
        <v>0</v>
      </c>
      <c r="H12" s="134">
        <f t="shared" si="5"/>
        <v>6587.597959640421</v>
      </c>
      <c r="I12" s="134">
        <f>Sheet2!F30</f>
        <v>295767.1713708075</v>
      </c>
      <c r="J12" s="134">
        <f t="shared" si="6"/>
        <v>78165.92563301855</v>
      </c>
      <c r="K12" s="137">
        <f t="shared" si="7"/>
        <v>0.03016848468311198</v>
      </c>
    </row>
    <row r="13" spans="1:11" ht="37.5" customHeight="1">
      <c r="A13" s="44">
        <v>2015</v>
      </c>
      <c r="B13" s="17">
        <f t="shared" si="0"/>
        <v>2681663.791866291</v>
      </c>
      <c r="C13" s="17">
        <f t="shared" si="1"/>
        <v>78165.92563301855</v>
      </c>
      <c r="D13" s="17">
        <f t="shared" si="2"/>
        <v>92194.14947583864</v>
      </c>
      <c r="E13" s="17">
        <f t="shared" si="3"/>
        <v>1577.7288451506756</v>
      </c>
      <c r="F13" s="17">
        <f t="shared" si="4"/>
        <v>1004.8990549203154</v>
      </c>
      <c r="G13" s="17">
        <f>IF(ISNUMBER(CUMIPMT($J$3/12,12,I13,1,12,0)),CUMIPMT($J$3/12,12,I13,1,12,0),0)</f>
        <v>0</v>
      </c>
      <c r="H13" s="17">
        <f t="shared" si="5"/>
        <v>2582.627900070991</v>
      </c>
      <c r="I13" s="17">
        <f>Sheet2!F33</f>
        <v>38314.97389947554</v>
      </c>
      <c r="J13" s="17">
        <f t="shared" si="6"/>
        <v>134627.72910945263</v>
      </c>
      <c r="K13" s="43">
        <f t="shared" si="7"/>
        <v>0.05020306032314331</v>
      </c>
    </row>
    <row r="14" spans="1:11" ht="37.5" customHeight="1">
      <c r="A14" s="136">
        <v>2016</v>
      </c>
      <c r="B14" s="134">
        <f t="shared" si="0"/>
        <v>2775522.0245816107</v>
      </c>
      <c r="C14" s="134">
        <f t="shared" si="1"/>
        <v>134627.72910945263</v>
      </c>
      <c r="D14" s="134">
        <f t="shared" si="2"/>
        <v>95420.94470749298</v>
      </c>
      <c r="E14" s="134">
        <f t="shared" si="3"/>
        <v>2717.3739689381036</v>
      </c>
      <c r="F14" s="134">
        <f t="shared" si="4"/>
        <v>1040.0705218425283</v>
      </c>
      <c r="G14" s="134">
        <f>IF(ISNUMBER(CUMIPMT($J$3/12,12,I14,1,12,0)),CUMIPMT($J$3/12,12,I14,1,12,0),0)</f>
        <v>0</v>
      </c>
      <c r="H14" s="134">
        <f t="shared" si="5"/>
        <v>3757.444490780632</v>
      </c>
      <c r="I14" s="134">
        <f>0</f>
        <v>0</v>
      </c>
      <c r="J14" s="134">
        <f t="shared" si="6"/>
        <v>233806.11830772622</v>
      </c>
      <c r="K14" s="137">
        <f t="shared" si="7"/>
        <v>0.08423861033600365</v>
      </c>
    </row>
    <row r="15" spans="1:11" ht="37.5" customHeight="1">
      <c r="A15" s="44">
        <v>2017</v>
      </c>
      <c r="B15" s="17">
        <f t="shared" si="0"/>
        <v>2872665.295441967</v>
      </c>
      <c r="C15" s="17">
        <f t="shared" si="1"/>
        <v>233806.11830772622</v>
      </c>
      <c r="D15" s="17">
        <f t="shared" si="2"/>
        <v>98760.67777225522</v>
      </c>
      <c r="E15" s="17">
        <f t="shared" si="3"/>
        <v>4719.225852434494</v>
      </c>
      <c r="F15" s="17">
        <f t="shared" si="4"/>
        <v>1076.4729901070095</v>
      </c>
      <c r="G15" s="17">
        <f>IF(ISNUMBER(CUMIPMT($J$3/12,12,I15,1,12,0)),CUMIPMT($J$3/12,12,I15,1,12,0),0)</f>
        <v>0</v>
      </c>
      <c r="H15" s="17">
        <f t="shared" si="5"/>
        <v>5795.698842541504</v>
      </c>
      <c r="I15" s="17">
        <f>Sheet2!F38</f>
        <v>4478.694067712384</v>
      </c>
      <c r="J15" s="17">
        <f t="shared" si="6"/>
        <v>333883.8008548105</v>
      </c>
      <c r="K15" s="43">
        <f t="shared" si="7"/>
        <v>0.11622788125876726</v>
      </c>
    </row>
    <row r="16" spans="1:11" ht="37.5" customHeight="1">
      <c r="A16" s="136">
        <v>2018</v>
      </c>
      <c r="B16" s="134">
        <f t="shared" si="0"/>
        <v>2973208.5807824354</v>
      </c>
      <c r="C16" s="134">
        <f t="shared" si="1"/>
        <v>333883.8008548105</v>
      </c>
      <c r="D16" s="134">
        <f t="shared" si="2"/>
        <v>102217.30149428414</v>
      </c>
      <c r="E16" s="134">
        <f t="shared" si="3"/>
        <v>6739.229392745299</v>
      </c>
      <c r="F16" s="134">
        <f t="shared" si="4"/>
        <v>1114.1495447607595</v>
      </c>
      <c r="G16" s="134">
        <f>IF(ISNUMBER(CUMIPMT($J$3/12,12,I16,1,12,0)),CUMIPMT($J$3/12,12,I16,1,12,0),0)</f>
        <v>0</v>
      </c>
      <c r="H16" s="134">
        <f t="shared" si="5"/>
        <v>7853.378937506059</v>
      </c>
      <c r="I16" s="134">
        <f>Sheet2!F46</f>
        <v>387714.98200656334</v>
      </c>
      <c r="J16" s="134">
        <f t="shared" si="6"/>
        <v>56239.49928003736</v>
      </c>
      <c r="K16" s="137">
        <f t="shared" si="7"/>
        <v>0.018915423439696002</v>
      </c>
    </row>
    <row r="17" spans="1:11" ht="37.5" customHeight="1">
      <c r="A17" s="44">
        <v>2019</v>
      </c>
      <c r="B17" s="17">
        <f t="shared" si="0"/>
        <v>3077270.88110982</v>
      </c>
      <c r="C17" s="17">
        <f t="shared" si="1"/>
        <v>56239.49928003736</v>
      </c>
      <c r="D17" s="17">
        <f t="shared" si="2"/>
        <v>105794.90704658408</v>
      </c>
      <c r="E17" s="17">
        <f t="shared" si="3"/>
        <v>1135.158056817847</v>
      </c>
      <c r="F17" s="17">
        <f t="shared" si="4"/>
        <v>1153.14477882738</v>
      </c>
      <c r="G17" s="17">
        <f>IF(ISNUMBER(CUMIPMT($J$3/12,12,I17,1,12,0)),CUMIPMT($J$3/12,12,I17,1,12,0),0)</f>
        <v>0</v>
      </c>
      <c r="H17" s="17">
        <f t="shared" si="5"/>
        <v>2288.302835645227</v>
      </c>
      <c r="I17" s="17">
        <f>0</f>
        <v>0</v>
      </c>
      <c r="J17" s="17">
        <f t="shared" si="6"/>
        <v>164322.70916226666</v>
      </c>
      <c r="K17" s="43">
        <f t="shared" si="7"/>
        <v>0.05339884446669302</v>
      </c>
    </row>
    <row r="18" spans="1:11" ht="37.5" customHeight="1">
      <c r="A18" s="136">
        <v>2020</v>
      </c>
      <c r="B18" s="134">
        <f t="shared" si="0"/>
        <v>3184975.361948664</v>
      </c>
      <c r="C18" s="134">
        <f t="shared" si="1"/>
        <v>164322.70916226666</v>
      </c>
      <c r="D18" s="134">
        <f t="shared" si="2"/>
        <v>109497.72879321451</v>
      </c>
      <c r="E18" s="134">
        <f t="shared" si="3"/>
        <v>3316.748008279188</v>
      </c>
      <c r="F18" s="134">
        <f t="shared" si="4"/>
        <v>1193.5048460863327</v>
      </c>
      <c r="G18" s="134">
        <f>IF(ISNUMBER(CUMIPMT($J$3/12,12,I18,1,12,0)),CUMIPMT($J$3/12,12,I18,1,12,0),0)</f>
        <v>0</v>
      </c>
      <c r="H18" s="134">
        <f t="shared" si="5"/>
        <v>4510.252854365521</v>
      </c>
      <c r="I18" s="134">
        <f>Sheet2!F52</f>
        <v>16381.508685761553</v>
      </c>
      <c r="J18" s="134">
        <f t="shared" si="6"/>
        <v>261949.18212408514</v>
      </c>
      <c r="K18" s="137">
        <f t="shared" si="7"/>
        <v>0.08224527739009471</v>
      </c>
    </row>
    <row r="19" spans="1:11" ht="37.5" customHeight="1">
      <c r="A19" s="44">
        <v>2021</v>
      </c>
      <c r="B19" s="17">
        <f t="shared" si="0"/>
        <v>3296449.499616867</v>
      </c>
      <c r="C19" s="17">
        <f t="shared" si="1"/>
        <v>261949.18212408514</v>
      </c>
      <c r="D19" s="17">
        <f t="shared" si="2"/>
        <v>113330.149300977</v>
      </c>
      <c r="E19" s="17">
        <f t="shared" si="3"/>
        <v>5287.275462471065</v>
      </c>
      <c r="F19" s="17">
        <f t="shared" si="4"/>
        <v>1235.2775156993448</v>
      </c>
      <c r="G19" s="17">
        <f>IF(ISNUMBER(CUMIPMT($J$3/12,12,I19,1,12,0)),CUMIPMT($J$3/12,12,I19,1,12,0),0)</f>
        <v>0</v>
      </c>
      <c r="H19" s="17">
        <f t="shared" si="5"/>
        <v>6522.55297817041</v>
      </c>
      <c r="I19" s="17">
        <f>0</f>
        <v>0</v>
      </c>
      <c r="J19" s="17">
        <f t="shared" si="6"/>
        <v>381801.88440323254</v>
      </c>
      <c r="K19" s="43">
        <f t="shared" si="7"/>
        <v>0.11582215485103226</v>
      </c>
    </row>
    <row r="20" spans="1:11" ht="37.5" customHeight="1">
      <c r="A20" s="136">
        <v>2022</v>
      </c>
      <c r="B20" s="134">
        <f t="shared" si="0"/>
        <v>3411825.232103457</v>
      </c>
      <c r="C20" s="134">
        <f t="shared" si="1"/>
        <v>381801.88440323254</v>
      </c>
      <c r="D20" s="134">
        <f t="shared" si="2"/>
        <v>117296.7045265112</v>
      </c>
      <c r="E20" s="134">
        <f t="shared" si="3"/>
        <v>7706.425034662534</v>
      </c>
      <c r="F20" s="134">
        <f t="shared" si="4"/>
        <v>1278.5122287488339</v>
      </c>
      <c r="G20" s="134">
        <f>IF(ISNUMBER(CUMIPMT($J$3/12,12,I20,1,12,0)),CUMIPMT($J$3/12,12,I20,1,12,0),0)</f>
        <v>0</v>
      </c>
      <c r="H20" s="134">
        <f t="shared" si="5"/>
        <v>8984.937263411368</v>
      </c>
      <c r="I20" s="134">
        <f>Sheet2!F57</f>
        <v>385845.0394013005</v>
      </c>
      <c r="J20" s="134">
        <f t="shared" si="6"/>
        <v>122238.48679185461</v>
      </c>
      <c r="K20" s="137">
        <f t="shared" si="7"/>
        <v>0.035827886388099715</v>
      </c>
    </row>
    <row r="21" spans="1:11" ht="37.5" customHeight="1">
      <c r="A21" s="44">
        <v>2023</v>
      </c>
      <c r="B21" s="17">
        <f t="shared" si="0"/>
        <v>3531239.115227078</v>
      </c>
      <c r="C21" s="17">
        <f t="shared" si="1"/>
        <v>122238.48679185461</v>
      </c>
      <c r="D21" s="17">
        <f t="shared" si="2"/>
        <v>121402.08918493908</v>
      </c>
      <c r="E21" s="17">
        <f t="shared" si="3"/>
        <v>2467.3050953753846</v>
      </c>
      <c r="F21" s="17">
        <f t="shared" si="4"/>
        <v>1323.2601567550446</v>
      </c>
      <c r="G21" s="17">
        <f>IF(ISNUMBER(CUMIPMT($J$3/12,12,I21,1,12,0)),CUMIPMT($J$3/12,12,I21,1,12,0),0)</f>
        <v>0</v>
      </c>
      <c r="H21" s="17">
        <f t="shared" si="5"/>
        <v>3790.565252130429</v>
      </c>
      <c r="I21" s="17">
        <f>Sheet2!F63</f>
        <v>38101.85244385978</v>
      </c>
      <c r="J21" s="17">
        <f t="shared" si="6"/>
        <v>209329.2887850643</v>
      </c>
      <c r="K21" s="43">
        <f t="shared" si="7"/>
        <v>0.059279273352635393</v>
      </c>
    </row>
    <row r="22" spans="1:11" ht="37.5" customHeight="1">
      <c r="A22" s="136">
        <v>2024</v>
      </c>
      <c r="B22" s="134">
        <f t="shared" si="0"/>
        <v>3654832.4842600254</v>
      </c>
      <c r="C22" s="134">
        <f t="shared" si="1"/>
        <v>209329.2887850643</v>
      </c>
      <c r="D22" s="134">
        <f t="shared" si="2"/>
        <v>125651.16230641193</v>
      </c>
      <c r="E22" s="134">
        <f t="shared" si="3"/>
        <v>4225.176819393586</v>
      </c>
      <c r="F22" s="134">
        <f t="shared" si="4"/>
        <v>1369.5742622414691</v>
      </c>
      <c r="G22" s="134">
        <f>IF(ISNUMBER(CUMIPMT($J$3/12,12,I22,1,12,0)),CUMIPMT($J$3/12,12,I22,1,12,0),0)</f>
        <v>0</v>
      </c>
      <c r="H22" s="134">
        <f t="shared" si="5"/>
        <v>5594.751081635055</v>
      </c>
      <c r="I22" s="134">
        <f>0</f>
        <v>0</v>
      </c>
      <c r="J22" s="134">
        <f t="shared" si="6"/>
        <v>340575.20217311126</v>
      </c>
      <c r="K22" s="137">
        <f t="shared" si="7"/>
        <v>0.09318490071428423</v>
      </c>
    </row>
    <row r="23" spans="1:11" ht="37.5" customHeight="1">
      <c r="A23" s="44">
        <v>2025</v>
      </c>
      <c r="B23" s="17">
        <f t="shared" si="0"/>
        <v>3782751.621209126</v>
      </c>
      <c r="C23" s="17">
        <f t="shared" si="1"/>
        <v>340575.20217311126</v>
      </c>
      <c r="D23" s="17">
        <f t="shared" si="2"/>
        <v>130048.95298713635</v>
      </c>
      <c r="E23" s="17">
        <f t="shared" si="3"/>
        <v>6874.291016961506</v>
      </c>
      <c r="F23" s="17">
        <f t="shared" si="4"/>
        <v>1417.509361419914</v>
      </c>
      <c r="G23" s="17">
        <f>IF(ISNUMBER(CUMIPMT($J$3/12,12,I23,1,12,0)),CUMIPMT($J$3/12,12,I23,1,12,0),0)</f>
        <v>0</v>
      </c>
      <c r="H23" s="17">
        <f t="shared" si="5"/>
        <v>8291.80037838142</v>
      </c>
      <c r="I23" s="17">
        <f>0</f>
        <v>0</v>
      </c>
      <c r="J23" s="17">
        <f t="shared" si="6"/>
        <v>478915.95553862903</v>
      </c>
      <c r="K23" s="43">
        <f t="shared" si="7"/>
        <v>0.12660518149101935</v>
      </c>
    </row>
    <row r="24" spans="1:11" ht="37.5" customHeight="1">
      <c r="A24" s="136">
        <v>2026</v>
      </c>
      <c r="B24" s="134">
        <f t="shared" si="0"/>
        <v>3915147.927951445</v>
      </c>
      <c r="C24" s="134">
        <f t="shared" si="1"/>
        <v>478915.95553862903</v>
      </c>
      <c r="D24" s="134">
        <f t="shared" si="2"/>
        <v>134600.6663416861</v>
      </c>
      <c r="E24" s="134">
        <f t="shared" si="3"/>
        <v>9666.60998813808</v>
      </c>
      <c r="F24" s="134">
        <f t="shared" si="4"/>
        <v>1467.1221890696324</v>
      </c>
      <c r="G24" s="134">
        <f>IF(ISNUMBER(CUMIPMT($J$3/12,12,I24,1,12,0)),CUMIPMT($J$3/12,12,I24,1,12,0),0)</f>
        <v>0</v>
      </c>
      <c r="H24" s="134">
        <f t="shared" si="5"/>
        <v>11133.732177207712</v>
      </c>
      <c r="I24" s="134">
        <f>Sheet2!F71</f>
        <v>449871.1686883946</v>
      </c>
      <c r="J24" s="134">
        <f t="shared" si="6"/>
        <v>174779.18536912824</v>
      </c>
      <c r="K24" s="137">
        <f t="shared" si="7"/>
        <v>0.044641783295421844</v>
      </c>
    </row>
    <row r="25" spans="1:11" ht="37.5" customHeight="1" thickBot="1">
      <c r="A25" s="138">
        <v>2027</v>
      </c>
      <c r="B25" s="139">
        <f t="shared" si="0"/>
        <v>4052178.1054297453</v>
      </c>
      <c r="C25" s="139">
        <f t="shared" si="1"/>
        <v>174779.18536912824</v>
      </c>
      <c r="D25" s="139">
        <f t="shared" si="2"/>
        <v>139311.6896636451</v>
      </c>
      <c r="E25" s="139">
        <f t="shared" si="3"/>
        <v>3527.805243213661</v>
      </c>
      <c r="F25" s="139">
        <f t="shared" si="4"/>
        <v>1518.4714656870638</v>
      </c>
      <c r="G25" s="139">
        <f>IF(ISNUMBER(CUMIPMT($J$3/12,12,I25,1,12,0)),CUMIPMT($J$3/12,12,I25,1,12,0),0)</f>
        <v>0</v>
      </c>
      <c r="H25" s="139">
        <f t="shared" si="5"/>
        <v>5046.276708900725</v>
      </c>
      <c r="I25" s="139">
        <f>Sheet2!F74</f>
        <v>14569.570049419355</v>
      </c>
      <c r="J25" s="139">
        <f t="shared" si="6"/>
        <v>304567.5816922547</v>
      </c>
      <c r="K25" s="140">
        <f t="shared" si="7"/>
        <v>0.07516144990866694</v>
      </c>
    </row>
    <row r="26" spans="1:11" ht="27" thickBot="1">
      <c r="A26" s="7"/>
      <c r="B26" s="12"/>
      <c r="C26" s="5"/>
      <c r="D26" s="12"/>
      <c r="E26" s="12"/>
      <c r="F26" s="12"/>
      <c r="G26" s="12"/>
      <c r="H26" s="5"/>
      <c r="I26" s="5"/>
      <c r="J26" s="5"/>
      <c r="K26" s="5"/>
    </row>
    <row r="27" spans="1:11" ht="36.75" customHeight="1" thickBot="1">
      <c r="A27" s="163" t="s">
        <v>47</v>
      </c>
      <c r="B27" s="164"/>
      <c r="D27" s="42">
        <f>SUM(D6:D25)</f>
        <v>2034098.537196367</v>
      </c>
      <c r="E27" s="42"/>
      <c r="F27" s="42"/>
      <c r="G27" s="42"/>
      <c r="H27" s="42">
        <f>SUM(H6:H25)</f>
        <v>97970.52203144315</v>
      </c>
      <c r="I27" s="42">
        <f>SUM(I6:I25)</f>
        <v>1875967.4775355551</v>
      </c>
      <c r="J27" s="40"/>
      <c r="K27" s="41"/>
    </row>
  </sheetData>
  <mergeCells count="4">
    <mergeCell ref="J1:K1"/>
    <mergeCell ref="A27:B27"/>
    <mergeCell ref="A1:C1"/>
    <mergeCell ref="D1:H1"/>
  </mergeCells>
  <printOptions horizontalCentered="1"/>
  <pageMargins left="0.17" right="0.16" top="0.86" bottom="1" header="0.5" footer="0.5"/>
  <pageSetup horizontalDpi="300" verticalDpi="300" orientation="landscape" scale="40" r:id="rId3"/>
  <legacyDrawing r:id="rId2"/>
  <oleObjects>
    <oleObject progId="Word.Picture.8" shapeId="1067153" r:id="rId1"/>
  </oleObjects>
</worksheet>
</file>

<file path=xl/worksheets/sheet7.xml><?xml version="1.0" encoding="utf-8"?>
<worksheet xmlns="http://schemas.openxmlformats.org/spreadsheetml/2006/main" xmlns:r="http://schemas.openxmlformats.org/officeDocument/2006/relationships">
  <sheetPr codeName="Sheet6"/>
  <dimension ref="A1:A1"/>
  <sheetViews>
    <sheetView workbookViewId="0" topLeftCell="A1">
      <selection activeCell="A6" sqref="A6"/>
    </sheetView>
  </sheetViews>
  <sheetFormatPr defaultColWidth="9.140625" defaultRowHeight="12.75"/>
  <sheetData/>
  <printOptions/>
  <pageMargins left="0.75" right="0.75" top="1" bottom="1" header="0.5" footer="0.5"/>
  <pageSetup horizontalDpi="600" verticalDpi="600" orientation="landscape"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6">
      <selection activeCell="N33" sqref="N33"/>
    </sheetView>
  </sheetViews>
  <sheetFormatPr defaultColWidth="9.140625" defaultRowHeight="12.75"/>
  <sheetData/>
  <printOptions/>
  <pageMargins left="0.29" right="0.31" top="0.33" bottom="0.41" header="0.5" footer="0.5"/>
  <pageSetup horizontalDpi="600" verticalDpi="600" orientation="portrait" r:id="rId4"/>
  <drawing r:id="rId3"/>
  <legacyDrawing r:id="rId2"/>
  <oleObjects>
    <oleObject progId="Word.Document.8" shapeId="1761384" r:id="rId1"/>
  </oleObjects>
</worksheet>
</file>

<file path=xl/worksheets/sheet9.xml><?xml version="1.0" encoding="utf-8"?>
<worksheet xmlns="http://schemas.openxmlformats.org/spreadsheetml/2006/main" xmlns:r="http://schemas.openxmlformats.org/officeDocument/2006/relationships">
  <sheetPr codeName="Sheet5"/>
  <dimension ref="A1:BG101"/>
  <sheetViews>
    <sheetView zoomScale="50" zoomScaleNormal="50" zoomScaleSheetLayoutView="75" workbookViewId="0" topLeftCell="A1">
      <pane xSplit="2" ySplit="4" topLeftCell="J8" activePane="bottomRight" state="frozen"/>
      <selection pane="topLeft" activeCell="A1" sqref="A1"/>
      <selection pane="topRight" activeCell="C1" sqref="C1"/>
      <selection pane="bottomLeft" activeCell="A5" sqref="A5"/>
      <selection pane="bottomRight" activeCell="R34" sqref="R34"/>
    </sheetView>
  </sheetViews>
  <sheetFormatPr defaultColWidth="9.140625" defaultRowHeight="12.75"/>
  <cols>
    <col min="1" max="1" width="18.28125" style="0" customWidth="1"/>
    <col min="2" max="2" width="76.8515625" style="0" customWidth="1"/>
    <col min="3" max="3" width="19.8515625" style="0" customWidth="1"/>
    <col min="4" max="22" width="19.7109375" style="0" customWidth="1"/>
    <col min="23" max="23" width="19.8515625" style="68" customWidth="1"/>
    <col min="24" max="36" width="20.7109375" style="68" customWidth="1"/>
    <col min="37" max="16384" width="9.140625" style="68" customWidth="1"/>
  </cols>
  <sheetData>
    <row r="1" spans="1:22" ht="134.25" customHeight="1">
      <c r="A1" s="149" t="str">
        <f>Sheet1!A2:F2</f>
        <v>Reserve Fund Plan for
TUSCAWILLA HILLS CITIZEN'S ASSOCIATION                                                              
Charles Town, West Virginia                                                                         </v>
      </c>
      <c r="B1" s="149"/>
      <c r="C1" s="149"/>
      <c r="D1" s="65"/>
      <c r="E1" s="65"/>
      <c r="F1" s="65"/>
      <c r="G1" s="65"/>
      <c r="H1" s="152" t="s">
        <v>119</v>
      </c>
      <c r="I1" s="152"/>
      <c r="J1" s="152"/>
      <c r="K1" s="152"/>
      <c r="L1" s="152"/>
      <c r="M1" s="65"/>
      <c r="N1" s="65"/>
      <c r="O1" s="65"/>
      <c r="P1" s="65"/>
      <c r="Q1" s="65"/>
      <c r="R1" s="65"/>
      <c r="S1" s="65"/>
      <c r="T1" s="65"/>
      <c r="U1" s="65"/>
      <c r="V1" s="65"/>
    </row>
    <row r="2" spans="1:22" ht="22.5" customHeight="1">
      <c r="A2" s="9"/>
      <c r="B2" s="11" t="s">
        <v>5</v>
      </c>
      <c r="C2" s="150" t="s">
        <v>25</v>
      </c>
      <c r="D2" s="150"/>
      <c r="E2" s="150"/>
      <c r="F2" s="150"/>
      <c r="G2" s="66"/>
      <c r="H2" s="66"/>
      <c r="I2" s="66"/>
      <c r="J2" s="66"/>
      <c r="K2" s="66"/>
      <c r="L2" s="66"/>
      <c r="M2" s="66"/>
      <c r="N2" s="66"/>
      <c r="O2" s="66"/>
      <c r="P2" s="66"/>
      <c r="Q2" s="66"/>
      <c r="R2" s="66"/>
      <c r="S2" s="66"/>
      <c r="T2" s="66"/>
      <c r="U2" s="66"/>
      <c r="V2" s="66"/>
    </row>
    <row r="3" spans="1:22" ht="51" customHeight="1" thickBot="1">
      <c r="A3" s="9"/>
      <c r="B3" s="10" t="s">
        <v>5</v>
      </c>
      <c r="C3" s="151">
        <f>Sheet3!C3</f>
        <v>48466</v>
      </c>
      <c r="D3" s="151"/>
      <c r="E3" s="151"/>
      <c r="F3" s="151"/>
      <c r="G3" s="67"/>
      <c r="H3" s="67"/>
      <c r="I3" s="67"/>
      <c r="J3" s="67"/>
      <c r="K3" s="67"/>
      <c r="L3" s="67"/>
      <c r="M3" s="67"/>
      <c r="N3" s="67"/>
      <c r="O3" s="67"/>
      <c r="P3" s="67"/>
      <c r="Q3" s="67"/>
      <c r="R3" s="67"/>
      <c r="S3" s="67"/>
      <c r="T3" s="67"/>
      <c r="U3" s="67"/>
      <c r="V3" s="67"/>
    </row>
    <row r="4" spans="1:49" ht="66.75" customHeight="1" thickBot="1">
      <c r="A4" s="98" t="s">
        <v>21</v>
      </c>
      <c r="B4" s="6" t="s">
        <v>9</v>
      </c>
      <c r="C4" s="91">
        <v>2008</v>
      </c>
      <c r="D4" s="64">
        <f>C4+1</f>
        <v>2009</v>
      </c>
      <c r="E4" s="64">
        <f aca="true" t="shared" si="0" ref="E4:V4">D4+1</f>
        <v>2010</v>
      </c>
      <c r="F4" s="64">
        <f t="shared" si="0"/>
        <v>2011</v>
      </c>
      <c r="G4" s="64">
        <f t="shared" si="0"/>
        <v>2012</v>
      </c>
      <c r="H4" s="64">
        <f t="shared" si="0"/>
        <v>2013</v>
      </c>
      <c r="I4" s="64">
        <f t="shared" si="0"/>
        <v>2014</v>
      </c>
      <c r="J4" s="64">
        <f t="shared" si="0"/>
        <v>2015</v>
      </c>
      <c r="K4" s="64">
        <f t="shared" si="0"/>
        <v>2016</v>
      </c>
      <c r="L4" s="64">
        <f t="shared" si="0"/>
        <v>2017</v>
      </c>
      <c r="M4" s="64">
        <f t="shared" si="0"/>
        <v>2018</v>
      </c>
      <c r="N4" s="64">
        <f t="shared" si="0"/>
        <v>2019</v>
      </c>
      <c r="O4" s="64">
        <f t="shared" si="0"/>
        <v>2020</v>
      </c>
      <c r="P4" s="64">
        <f t="shared" si="0"/>
        <v>2021</v>
      </c>
      <c r="Q4" s="64">
        <f t="shared" si="0"/>
        <v>2022</v>
      </c>
      <c r="R4" s="64">
        <f t="shared" si="0"/>
        <v>2023</v>
      </c>
      <c r="S4" s="64">
        <f t="shared" si="0"/>
        <v>2024</v>
      </c>
      <c r="T4" s="64">
        <f t="shared" si="0"/>
        <v>2025</v>
      </c>
      <c r="U4" s="64">
        <f t="shared" si="0"/>
        <v>2026</v>
      </c>
      <c r="V4" s="64">
        <f t="shared" si="0"/>
        <v>2027</v>
      </c>
      <c r="W4" s="69"/>
      <c r="X4" s="69"/>
      <c r="Y4" s="69"/>
      <c r="Z4" s="69"/>
      <c r="AA4" s="69"/>
      <c r="AB4" s="70"/>
      <c r="AC4" s="70"/>
      <c r="AD4" s="70"/>
      <c r="AE4" s="70"/>
      <c r="AF4" s="70"/>
      <c r="AG4" s="70"/>
      <c r="AH4" s="70"/>
      <c r="AI4" s="70"/>
      <c r="AJ4" s="70"/>
      <c r="AK4" s="70"/>
      <c r="AL4" s="70"/>
      <c r="AM4" s="70"/>
      <c r="AN4" s="70"/>
      <c r="AO4" s="70"/>
      <c r="AP4" s="70"/>
      <c r="AQ4" s="70"/>
      <c r="AR4" s="70"/>
      <c r="AS4" s="70"/>
      <c r="AT4" s="70"/>
      <c r="AU4" s="70"/>
      <c r="AV4" s="70"/>
      <c r="AW4" s="70"/>
    </row>
    <row r="5" spans="1:59" ht="37.5" customHeight="1" thickBot="1">
      <c r="A5" s="141" t="s">
        <v>102</v>
      </c>
      <c r="B5" s="142" t="s">
        <v>54</v>
      </c>
      <c r="C5" s="143">
        <v>38797.0339190769</v>
      </c>
      <c r="D5" s="143">
        <v>38797.0339190769</v>
      </c>
      <c r="E5" s="143">
        <v>38797.0339190769</v>
      </c>
      <c r="F5" s="143">
        <v>38797.0339190769</v>
      </c>
      <c r="G5" s="143">
        <v>38797.0339190769</v>
      </c>
      <c r="H5" s="143">
        <v>38797.0339190769</v>
      </c>
      <c r="I5" s="143">
        <v>38797.0339190769</v>
      </c>
      <c r="J5" s="143">
        <v>80501.8213359485</v>
      </c>
      <c r="K5" s="143">
        <v>80501.8213359485</v>
      </c>
      <c r="L5" s="143">
        <v>80501.8213359485</v>
      </c>
      <c r="M5" s="143">
        <v>80501.8213359485</v>
      </c>
      <c r="N5" s="143">
        <v>92580.2687892382</v>
      </c>
      <c r="O5" s="143">
        <v>92580.2687892382</v>
      </c>
      <c r="P5" s="143">
        <v>92580.2687892382</v>
      </c>
      <c r="Q5" s="143">
        <v>92580.2687892382</v>
      </c>
      <c r="R5" s="143">
        <v>106470.959623619</v>
      </c>
      <c r="S5" s="143">
        <v>106470.959623619</v>
      </c>
      <c r="T5" s="143">
        <v>106470.959623619</v>
      </c>
      <c r="U5" s="143">
        <v>106470.959623619</v>
      </c>
      <c r="V5" s="143">
        <v>122445.8018045</v>
      </c>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row>
    <row r="6" spans="1:59" ht="37.5" customHeight="1" thickBot="1">
      <c r="A6" s="100" t="s">
        <v>103</v>
      </c>
      <c r="B6" s="75" t="s">
        <v>58</v>
      </c>
      <c r="C6" s="76">
        <v>55530.6308796598</v>
      </c>
      <c r="D6" s="76">
        <v>0</v>
      </c>
      <c r="E6" s="76">
        <v>0</v>
      </c>
      <c r="F6" s="76">
        <v>0</v>
      </c>
      <c r="G6" s="76">
        <v>0</v>
      </c>
      <c r="H6" s="76">
        <v>0</v>
      </c>
      <c r="I6" s="76">
        <v>0</v>
      </c>
      <c r="J6" s="76">
        <v>0</v>
      </c>
      <c r="K6" s="76">
        <v>0</v>
      </c>
      <c r="L6" s="76">
        <v>0</v>
      </c>
      <c r="M6" s="76">
        <v>0</v>
      </c>
      <c r="N6" s="76">
        <v>0</v>
      </c>
      <c r="O6" s="76">
        <v>0</v>
      </c>
      <c r="P6" s="76">
        <v>0</v>
      </c>
      <c r="Q6" s="76">
        <v>0</v>
      </c>
      <c r="R6" s="76">
        <v>0</v>
      </c>
      <c r="S6" s="76">
        <v>0</v>
      </c>
      <c r="T6" s="76">
        <v>0</v>
      </c>
      <c r="U6" s="76">
        <v>0</v>
      </c>
      <c r="V6" s="76">
        <v>0</v>
      </c>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row>
    <row r="7" spans="1:59" ht="37.5" customHeight="1" thickBot="1">
      <c r="A7" s="141" t="s">
        <v>104</v>
      </c>
      <c r="B7" s="142" t="s">
        <v>61</v>
      </c>
      <c r="C7" s="143">
        <v>22013.1605945789</v>
      </c>
      <c r="D7" s="143">
        <v>22013.1605945789</v>
      </c>
      <c r="E7" s="143">
        <v>0</v>
      </c>
      <c r="F7" s="143">
        <v>0</v>
      </c>
      <c r="G7" s="143">
        <v>0</v>
      </c>
      <c r="H7" s="143">
        <v>0</v>
      </c>
      <c r="I7" s="143">
        <v>0</v>
      </c>
      <c r="J7" s="143">
        <v>0</v>
      </c>
      <c r="K7" s="143">
        <v>0</v>
      </c>
      <c r="L7" s="143">
        <v>0</v>
      </c>
      <c r="M7" s="143">
        <v>0</v>
      </c>
      <c r="N7" s="143">
        <v>0</v>
      </c>
      <c r="O7" s="143">
        <v>0</v>
      </c>
      <c r="P7" s="143">
        <v>0</v>
      </c>
      <c r="Q7" s="143">
        <v>0</v>
      </c>
      <c r="R7" s="143">
        <v>0</v>
      </c>
      <c r="S7" s="143">
        <v>0</v>
      </c>
      <c r="T7" s="143">
        <v>0</v>
      </c>
      <c r="U7" s="143">
        <v>0</v>
      </c>
      <c r="V7" s="143">
        <v>0</v>
      </c>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row>
    <row r="8" spans="1:59" ht="37.5" customHeight="1" thickBot="1">
      <c r="A8" s="100" t="s">
        <v>105</v>
      </c>
      <c r="B8" s="75" t="s">
        <v>63</v>
      </c>
      <c r="C8" s="76">
        <v>15676.2595077488</v>
      </c>
      <c r="D8" s="76">
        <v>15676.2595077488</v>
      </c>
      <c r="E8" s="76">
        <v>15676.2595077488</v>
      </c>
      <c r="F8" s="76">
        <v>0</v>
      </c>
      <c r="G8" s="76">
        <v>0</v>
      </c>
      <c r="H8" s="76">
        <v>0</v>
      </c>
      <c r="I8" s="76">
        <v>0</v>
      </c>
      <c r="J8" s="76">
        <v>0</v>
      </c>
      <c r="K8" s="76">
        <v>0</v>
      </c>
      <c r="L8" s="76">
        <v>0</v>
      </c>
      <c r="M8" s="76">
        <v>0</v>
      </c>
      <c r="N8" s="76">
        <v>0</v>
      </c>
      <c r="O8" s="76">
        <v>0</v>
      </c>
      <c r="P8" s="76">
        <v>0</v>
      </c>
      <c r="Q8" s="76">
        <v>0</v>
      </c>
      <c r="R8" s="76">
        <v>0</v>
      </c>
      <c r="S8" s="76">
        <v>0</v>
      </c>
      <c r="T8" s="76">
        <v>0</v>
      </c>
      <c r="U8" s="76">
        <v>0</v>
      </c>
      <c r="V8" s="76">
        <v>0</v>
      </c>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BD8" s="71"/>
      <c r="BE8" s="71"/>
      <c r="BF8" s="71"/>
      <c r="BG8" s="71"/>
    </row>
    <row r="9" spans="1:59" ht="37.5" customHeight="1" thickBot="1">
      <c r="A9" s="141" t="s">
        <v>106</v>
      </c>
      <c r="B9" s="142" t="s">
        <v>66</v>
      </c>
      <c r="C9" s="143">
        <v>4050.21837421512</v>
      </c>
      <c r="D9" s="143">
        <v>1853.09895915547</v>
      </c>
      <c r="E9" s="143">
        <v>1853.09895915547</v>
      </c>
      <c r="F9" s="143">
        <v>1853.09895915547</v>
      </c>
      <c r="G9" s="143">
        <v>1853.09895915547</v>
      </c>
      <c r="H9" s="143">
        <v>1853.09895915547</v>
      </c>
      <c r="I9" s="143">
        <v>2206.93491709837</v>
      </c>
      <c r="J9" s="143">
        <v>2206.93491709837</v>
      </c>
      <c r="K9" s="143">
        <v>2206.93491709837</v>
      </c>
      <c r="L9" s="143">
        <v>2206.93491709837</v>
      </c>
      <c r="M9" s="143">
        <v>2206.93491709837</v>
      </c>
      <c r="N9" s="143">
        <v>3942.49997085506</v>
      </c>
      <c r="O9" s="143">
        <v>3942.49997085506</v>
      </c>
      <c r="P9" s="143">
        <v>3942.49997085506</v>
      </c>
      <c r="Q9" s="143">
        <v>3942.49997085506</v>
      </c>
      <c r="R9" s="143">
        <v>3942.49997085506</v>
      </c>
      <c r="S9" s="143">
        <v>4695.2920691859</v>
      </c>
      <c r="T9" s="143">
        <v>4695.2920691859</v>
      </c>
      <c r="U9" s="143">
        <v>4695.2920691859</v>
      </c>
      <c r="V9" s="143">
        <v>4695.2920691859</v>
      </c>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row>
    <row r="10" spans="1:59" ht="37.5" customHeight="1" thickBot="1">
      <c r="A10" s="100" t="s">
        <v>107</v>
      </c>
      <c r="B10" s="75" t="s">
        <v>70</v>
      </c>
      <c r="C10" s="76">
        <v>1999.32770050879</v>
      </c>
      <c r="D10" s="76">
        <v>457.376829902598</v>
      </c>
      <c r="E10" s="76">
        <v>457.376829902598</v>
      </c>
      <c r="F10" s="76">
        <v>457.376829902598</v>
      </c>
      <c r="G10" s="76">
        <v>457.376829902598</v>
      </c>
      <c r="H10" s="76">
        <v>457.376829902598</v>
      </c>
      <c r="I10" s="76">
        <v>544.709655788609</v>
      </c>
      <c r="J10" s="76">
        <v>544.709655788609</v>
      </c>
      <c r="K10" s="76">
        <v>544.709655788609</v>
      </c>
      <c r="L10" s="76">
        <v>544.709655788609</v>
      </c>
      <c r="M10" s="76">
        <v>544.709655788609</v>
      </c>
      <c r="N10" s="76">
        <v>1297.43611705268</v>
      </c>
      <c r="O10" s="76">
        <v>1297.43611705268</v>
      </c>
      <c r="P10" s="76">
        <v>1297.43611705268</v>
      </c>
      <c r="Q10" s="76">
        <v>1297.43611705268</v>
      </c>
      <c r="R10" s="76">
        <v>1297.43611705268</v>
      </c>
      <c r="S10" s="76">
        <v>1545.17223987489</v>
      </c>
      <c r="T10" s="76">
        <v>1545.17223987489</v>
      </c>
      <c r="U10" s="76">
        <v>1545.17223987489</v>
      </c>
      <c r="V10" s="76">
        <v>1545.17223987489</v>
      </c>
      <c r="AB10" s="71"/>
      <c r="AC10" s="71"/>
      <c r="AD10" s="71"/>
      <c r="AE10" s="71"/>
      <c r="AF10" s="71"/>
      <c r="AG10" s="71"/>
      <c r="AH10" s="71"/>
      <c r="AI10" s="71"/>
      <c r="AJ10" s="71"/>
      <c r="AK10" s="71"/>
      <c r="AL10" s="71"/>
      <c r="AM10" s="71"/>
      <c r="AN10" s="71"/>
      <c r="AO10" s="71"/>
      <c r="AP10" s="71"/>
      <c r="AQ10" s="71"/>
      <c r="AR10" s="71"/>
      <c r="AS10" s="71"/>
      <c r="AT10" s="71"/>
      <c r="AU10" s="71"/>
      <c r="AV10" s="71"/>
      <c r="AW10" s="71"/>
      <c r="AX10" s="71"/>
      <c r="AY10" s="71"/>
      <c r="AZ10" s="71"/>
      <c r="BA10" s="71"/>
      <c r="BB10" s="71"/>
      <c r="BC10" s="71"/>
      <c r="BD10" s="71"/>
      <c r="BE10" s="71"/>
      <c r="BF10" s="71"/>
      <c r="BG10" s="71"/>
    </row>
    <row r="11" spans="1:59" ht="37.5" customHeight="1" thickBot="1">
      <c r="A11" s="141" t="s">
        <v>108</v>
      </c>
      <c r="B11" s="142" t="s">
        <v>74</v>
      </c>
      <c r="C11" s="143">
        <v>463.190113310242</v>
      </c>
      <c r="D11" s="143">
        <v>463.190113310242</v>
      </c>
      <c r="E11" s="143">
        <v>463.190113310242</v>
      </c>
      <c r="F11" s="143">
        <v>463.190113310242</v>
      </c>
      <c r="G11" s="143">
        <v>463.190113310242</v>
      </c>
      <c r="H11" s="143">
        <v>463.190113310242</v>
      </c>
      <c r="I11" s="143">
        <v>463.190113310242</v>
      </c>
      <c r="J11" s="143">
        <v>463.190113310242</v>
      </c>
      <c r="K11" s="143">
        <v>463.190113310242</v>
      </c>
      <c r="L11" s="143">
        <v>463.190113310242</v>
      </c>
      <c r="M11" s="143">
        <v>463.190113310242</v>
      </c>
      <c r="N11" s="143">
        <v>463.190113310242</v>
      </c>
      <c r="O11" s="143">
        <v>463.190113310242</v>
      </c>
      <c r="P11" s="143">
        <v>463.190113310242</v>
      </c>
      <c r="Q11" s="143">
        <v>463.190113310242</v>
      </c>
      <c r="R11" s="143">
        <v>463.190113310242</v>
      </c>
      <c r="S11" s="143">
        <v>463.190113310242</v>
      </c>
      <c r="T11" s="143">
        <v>463.190113310242</v>
      </c>
      <c r="U11" s="143">
        <v>463.190113310242</v>
      </c>
      <c r="V11" s="143">
        <v>463.190113310242</v>
      </c>
      <c r="AB11" s="71"/>
      <c r="AC11" s="71"/>
      <c r="AD11" s="71"/>
      <c r="AE11" s="71"/>
      <c r="AF11" s="71"/>
      <c r="AG11" s="71"/>
      <c r="AH11" s="71"/>
      <c r="AI11" s="71"/>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row>
    <row r="12" spans="1:59" ht="37.5" customHeight="1" thickBot="1">
      <c r="A12" s="100" t="s">
        <v>109</v>
      </c>
      <c r="B12" s="75" t="s">
        <v>77</v>
      </c>
      <c r="C12" s="76">
        <v>1313.78799452414</v>
      </c>
      <c r="D12" s="76">
        <v>135.197518776185</v>
      </c>
      <c r="E12" s="76">
        <v>135.197518776185</v>
      </c>
      <c r="F12" s="76">
        <v>135.197518776185</v>
      </c>
      <c r="G12" s="76">
        <v>135.197518776185</v>
      </c>
      <c r="H12" s="76">
        <v>135.197518776185</v>
      </c>
      <c r="I12" s="76">
        <v>135.197518776185</v>
      </c>
      <c r="J12" s="76">
        <v>135.197518776185</v>
      </c>
      <c r="K12" s="76">
        <v>135.197518776185</v>
      </c>
      <c r="L12" s="76">
        <v>135.197518776185</v>
      </c>
      <c r="M12" s="76">
        <v>135.197518776185</v>
      </c>
      <c r="N12" s="76">
        <v>135.197518776185</v>
      </c>
      <c r="O12" s="76">
        <v>135.197518776185</v>
      </c>
      <c r="P12" s="76">
        <v>135.197518776185</v>
      </c>
      <c r="Q12" s="76">
        <v>135.197518776185</v>
      </c>
      <c r="R12" s="76">
        <v>135.197518776185</v>
      </c>
      <c r="S12" s="76">
        <v>135.197518776185</v>
      </c>
      <c r="T12" s="76">
        <v>135.197518776185</v>
      </c>
      <c r="U12" s="76">
        <v>135.197518776185</v>
      </c>
      <c r="V12" s="76">
        <v>135.197518776185</v>
      </c>
      <c r="AB12" s="71"/>
      <c r="AC12" s="71"/>
      <c r="AD12" s="71"/>
      <c r="AE12" s="71"/>
      <c r="AF12" s="71"/>
      <c r="AG12" s="71"/>
      <c r="AH12" s="71"/>
      <c r="AI12" s="71"/>
      <c r="AJ12" s="71"/>
      <c r="AK12" s="71"/>
      <c r="AL12" s="71"/>
      <c r="AM12" s="71"/>
      <c r="AN12" s="71"/>
      <c r="AO12" s="71"/>
      <c r="AP12" s="71"/>
      <c r="AQ12" s="71"/>
      <c r="AR12" s="71"/>
      <c r="AS12" s="71"/>
      <c r="AT12" s="71"/>
      <c r="AU12" s="71"/>
      <c r="AV12" s="71"/>
      <c r="AW12" s="71"/>
      <c r="AX12" s="71"/>
      <c r="AY12" s="71"/>
      <c r="AZ12" s="71"/>
      <c r="BA12" s="71"/>
      <c r="BB12" s="71"/>
      <c r="BC12" s="71"/>
      <c r="BD12" s="71"/>
      <c r="BE12" s="71"/>
      <c r="BF12" s="71"/>
      <c r="BG12" s="71"/>
    </row>
    <row r="13" spans="1:59" ht="37.5" customHeight="1" thickBot="1">
      <c r="A13" s="141" t="s">
        <v>110</v>
      </c>
      <c r="B13" s="142" t="s">
        <v>79</v>
      </c>
      <c r="C13" s="143">
        <v>3751.12828029799</v>
      </c>
      <c r="D13" s="143">
        <v>3751.12828029799</v>
      </c>
      <c r="E13" s="143">
        <v>3751.12828029799</v>
      </c>
      <c r="F13" s="143">
        <v>3751.12828029799</v>
      </c>
      <c r="G13" s="143">
        <v>3751.12828029799</v>
      </c>
      <c r="H13" s="143">
        <v>3751.12828029799</v>
      </c>
      <c r="I13" s="143">
        <v>3751.12828029799</v>
      </c>
      <c r="J13" s="143">
        <v>3751.12828029799</v>
      </c>
      <c r="K13" s="143">
        <v>2529.29877841559</v>
      </c>
      <c r="L13" s="143">
        <v>2529.29877841559</v>
      </c>
      <c r="M13" s="143">
        <v>2529.29877841559</v>
      </c>
      <c r="N13" s="143">
        <v>2529.29877841559</v>
      </c>
      <c r="O13" s="143">
        <v>2529.29877841559</v>
      </c>
      <c r="P13" s="143">
        <v>2529.29877841559</v>
      </c>
      <c r="Q13" s="143">
        <v>2529.29877841559</v>
      </c>
      <c r="R13" s="143">
        <v>2529.29877841559</v>
      </c>
      <c r="S13" s="143">
        <v>2529.29877841559</v>
      </c>
      <c r="T13" s="143">
        <v>2529.29877841559</v>
      </c>
      <c r="U13" s="143">
        <v>2529.29877841559</v>
      </c>
      <c r="V13" s="143">
        <v>2529.29877841559</v>
      </c>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1"/>
      <c r="BD13" s="71"/>
      <c r="BE13" s="71"/>
      <c r="BF13" s="71"/>
      <c r="BG13" s="71"/>
    </row>
    <row r="14" spans="1:59" ht="37.5" customHeight="1" thickBot="1">
      <c r="A14" s="100" t="s">
        <v>111</v>
      </c>
      <c r="B14" s="75" t="s">
        <v>82</v>
      </c>
      <c r="C14" s="76">
        <v>247.476343161297</v>
      </c>
      <c r="D14" s="76">
        <v>247.476343161297</v>
      </c>
      <c r="E14" s="76">
        <v>247.476343161297</v>
      </c>
      <c r="F14" s="76">
        <v>247.476343161297</v>
      </c>
      <c r="G14" s="76">
        <v>247.476343161297</v>
      </c>
      <c r="H14" s="76">
        <v>247.476343161297</v>
      </c>
      <c r="I14" s="76">
        <v>247.476343161297</v>
      </c>
      <c r="J14" s="76">
        <v>247.476343161297</v>
      </c>
      <c r="K14" s="76">
        <v>247.476343161297</v>
      </c>
      <c r="L14" s="76">
        <v>247.476343161297</v>
      </c>
      <c r="M14" s="76">
        <v>247.476343161297</v>
      </c>
      <c r="N14" s="76">
        <v>247.476343161297</v>
      </c>
      <c r="O14" s="76">
        <v>247.476343161297</v>
      </c>
      <c r="P14" s="76">
        <v>247.476343161297</v>
      </c>
      <c r="Q14" s="76">
        <v>247.476343161297</v>
      </c>
      <c r="R14" s="76">
        <v>247.476343161297</v>
      </c>
      <c r="S14" s="76">
        <v>408.92784063144</v>
      </c>
      <c r="T14" s="76">
        <v>408.92784063144</v>
      </c>
      <c r="U14" s="76">
        <v>408.92784063144</v>
      </c>
      <c r="V14" s="76">
        <v>408.92784063144</v>
      </c>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row>
    <row r="15" spans="1:59" ht="37.5" customHeight="1" thickBot="1">
      <c r="A15" s="141" t="s">
        <v>112</v>
      </c>
      <c r="B15" s="142" t="s">
        <v>84</v>
      </c>
      <c r="C15" s="143">
        <v>11346.1730140443</v>
      </c>
      <c r="D15" s="143">
        <v>11346.1730140443</v>
      </c>
      <c r="E15" s="143">
        <v>1814.9903002369</v>
      </c>
      <c r="F15" s="143">
        <v>1814.9903002369</v>
      </c>
      <c r="G15" s="143">
        <v>1814.9903002369</v>
      </c>
      <c r="H15" s="143">
        <v>1814.9903002369</v>
      </c>
      <c r="I15" s="143">
        <v>1814.9903002369</v>
      </c>
      <c r="J15" s="143">
        <v>1814.9903002369</v>
      </c>
      <c r="K15" s="143">
        <v>1814.9903002369</v>
      </c>
      <c r="L15" s="143">
        <v>1814.9903002369</v>
      </c>
      <c r="M15" s="143">
        <v>1814.9903002369</v>
      </c>
      <c r="N15" s="143">
        <v>1814.9903002369</v>
      </c>
      <c r="O15" s="143">
        <v>1814.9903002369</v>
      </c>
      <c r="P15" s="143">
        <v>1814.9903002369</v>
      </c>
      <c r="Q15" s="143">
        <v>1814.9903002369</v>
      </c>
      <c r="R15" s="143">
        <v>1814.9903002369</v>
      </c>
      <c r="S15" s="143">
        <v>1814.9903002369</v>
      </c>
      <c r="T15" s="143">
        <v>1814.9903002369</v>
      </c>
      <c r="U15" s="143">
        <v>1814.9903002369</v>
      </c>
      <c r="V15" s="143">
        <v>1814.9903002369</v>
      </c>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row>
    <row r="16" spans="1:59" ht="37.5" customHeight="1" thickBot="1">
      <c r="A16" s="100" t="s">
        <v>113</v>
      </c>
      <c r="B16" s="75" t="s">
        <v>86</v>
      </c>
      <c r="C16" s="76">
        <v>1950.95624793291</v>
      </c>
      <c r="D16" s="76">
        <v>1950.95624793291</v>
      </c>
      <c r="E16" s="76">
        <v>1950.95624793291</v>
      </c>
      <c r="F16" s="76">
        <v>1950.95624793291</v>
      </c>
      <c r="G16" s="76">
        <v>1950.95624793291</v>
      </c>
      <c r="H16" s="76">
        <v>1950.95624793291</v>
      </c>
      <c r="I16" s="76">
        <v>1950.95624793291</v>
      </c>
      <c r="J16" s="76">
        <v>1950.95624793291</v>
      </c>
      <c r="K16" s="76">
        <v>1950.95624793291</v>
      </c>
      <c r="L16" s="76">
        <v>1950.95624793291</v>
      </c>
      <c r="M16" s="76">
        <v>1950.95624793291</v>
      </c>
      <c r="N16" s="76">
        <v>2531.9717369749</v>
      </c>
      <c r="O16" s="76">
        <v>2531.9717369749</v>
      </c>
      <c r="P16" s="76">
        <v>2531.9717369749</v>
      </c>
      <c r="Q16" s="76">
        <v>2531.9717369749</v>
      </c>
      <c r="R16" s="76">
        <v>2531.9717369749</v>
      </c>
      <c r="S16" s="76">
        <v>2531.9717369749</v>
      </c>
      <c r="T16" s="76">
        <v>2531.9717369749</v>
      </c>
      <c r="U16" s="76">
        <v>2531.9717369749</v>
      </c>
      <c r="V16" s="76">
        <v>2531.9717369749</v>
      </c>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row>
    <row r="17" spans="1:59" ht="37.5" customHeight="1" thickBot="1">
      <c r="A17" s="141" t="s">
        <v>114</v>
      </c>
      <c r="B17" s="142" t="s">
        <v>89</v>
      </c>
      <c r="C17" s="143">
        <v>374.964248608785</v>
      </c>
      <c r="D17" s="143">
        <v>374.964248608785</v>
      </c>
      <c r="E17" s="143">
        <v>374.964248608785</v>
      </c>
      <c r="F17" s="143">
        <v>374.964248608785</v>
      </c>
      <c r="G17" s="143">
        <v>374.964248608785</v>
      </c>
      <c r="H17" s="143">
        <v>374.964248608785</v>
      </c>
      <c r="I17" s="143">
        <v>374.964248608785</v>
      </c>
      <c r="J17" s="143">
        <v>374.964248608785</v>
      </c>
      <c r="K17" s="143">
        <v>374.964248608785</v>
      </c>
      <c r="L17" s="143">
        <v>374.964248608785</v>
      </c>
      <c r="M17" s="143">
        <v>374.964248608785</v>
      </c>
      <c r="N17" s="143">
        <v>429.024817987163</v>
      </c>
      <c r="O17" s="143">
        <v>429.024817987163</v>
      </c>
      <c r="P17" s="143">
        <v>429.024817987163</v>
      </c>
      <c r="Q17" s="143">
        <v>429.024817987163</v>
      </c>
      <c r="R17" s="143">
        <v>429.024817987163</v>
      </c>
      <c r="S17" s="143">
        <v>429.024817987163</v>
      </c>
      <c r="T17" s="143">
        <v>429.024817987163</v>
      </c>
      <c r="U17" s="143">
        <v>429.024817987163</v>
      </c>
      <c r="V17" s="143">
        <v>429.024817987163</v>
      </c>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1"/>
      <c r="BD17" s="71"/>
      <c r="BE17" s="71"/>
      <c r="BF17" s="71"/>
      <c r="BG17" s="71"/>
    </row>
    <row r="18" spans="1:59" ht="37.5" customHeight="1" thickBot="1">
      <c r="A18" s="100" t="s">
        <v>115</v>
      </c>
      <c r="B18" s="75" t="s">
        <v>91</v>
      </c>
      <c r="C18" s="76">
        <v>433.46093274049</v>
      </c>
      <c r="D18" s="76">
        <v>433.46093274049</v>
      </c>
      <c r="E18" s="76">
        <v>433.46093274049</v>
      </c>
      <c r="F18" s="76">
        <v>433.46093274049</v>
      </c>
      <c r="G18" s="76">
        <v>433.46093274049</v>
      </c>
      <c r="H18" s="76">
        <v>433.46093274049</v>
      </c>
      <c r="I18" s="76">
        <v>433.46093274049</v>
      </c>
      <c r="J18" s="76">
        <v>433.46093274049</v>
      </c>
      <c r="K18" s="76">
        <v>433.46093274049</v>
      </c>
      <c r="L18" s="76">
        <v>433.46093274049</v>
      </c>
      <c r="M18" s="76">
        <v>433.46093274049</v>
      </c>
      <c r="N18" s="76">
        <v>411.970486460337</v>
      </c>
      <c r="O18" s="76">
        <v>411.970486460337</v>
      </c>
      <c r="P18" s="76">
        <v>411.970486460337</v>
      </c>
      <c r="Q18" s="76">
        <v>411.970486460337</v>
      </c>
      <c r="R18" s="76">
        <v>411.970486460337</v>
      </c>
      <c r="S18" s="76">
        <v>411.970486460337</v>
      </c>
      <c r="T18" s="76">
        <v>411.970486460337</v>
      </c>
      <c r="U18" s="76">
        <v>411.970486460337</v>
      </c>
      <c r="V18" s="76">
        <v>411.970486460337</v>
      </c>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71"/>
      <c r="BB18" s="71"/>
      <c r="BC18" s="71"/>
      <c r="BD18" s="71"/>
      <c r="BE18" s="71"/>
      <c r="BF18" s="71"/>
      <c r="BG18" s="71"/>
    </row>
    <row r="19" spans="1:59" ht="37.5" customHeight="1" thickBot="1">
      <c r="A19" s="141" t="s">
        <v>116</v>
      </c>
      <c r="B19" s="142" t="s">
        <v>94</v>
      </c>
      <c r="C19" s="143">
        <v>871.340332654025</v>
      </c>
      <c r="D19" s="143">
        <v>871.340332654025</v>
      </c>
      <c r="E19" s="143">
        <v>871.340332654025</v>
      </c>
      <c r="F19" s="143">
        <v>871.340332654025</v>
      </c>
      <c r="G19" s="143">
        <v>1303.31985347901</v>
      </c>
      <c r="H19" s="143">
        <v>1303.31985347901</v>
      </c>
      <c r="I19" s="143">
        <v>1303.31985347901</v>
      </c>
      <c r="J19" s="143">
        <v>1447.38997146306</v>
      </c>
      <c r="K19" s="143">
        <v>1447.38997146306</v>
      </c>
      <c r="L19" s="143">
        <v>1447.38997146306</v>
      </c>
      <c r="M19" s="143">
        <v>1607.38572645826</v>
      </c>
      <c r="N19" s="143">
        <v>1607.38572645826</v>
      </c>
      <c r="O19" s="143">
        <v>1607.38572645826</v>
      </c>
      <c r="P19" s="143">
        <v>1785.06755232668</v>
      </c>
      <c r="Q19" s="143">
        <v>1785.06755232668</v>
      </c>
      <c r="R19" s="143">
        <v>1785.06755232668</v>
      </c>
      <c r="S19" s="143">
        <v>1982.39048283119</v>
      </c>
      <c r="T19" s="143">
        <v>1982.39048283119</v>
      </c>
      <c r="U19" s="143">
        <v>1982.39048283119</v>
      </c>
      <c r="V19" s="143">
        <v>2201.52566287895</v>
      </c>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row>
    <row r="20" spans="1:59" ht="37.5" customHeight="1" thickBot="1">
      <c r="A20" s="100" t="s">
        <v>117</v>
      </c>
      <c r="B20" s="75" t="s">
        <v>96</v>
      </c>
      <c r="C20" s="76">
        <v>1300.35193610655</v>
      </c>
      <c r="D20" s="76">
        <v>1300.35193610655</v>
      </c>
      <c r="E20" s="76">
        <v>1300.35193610655</v>
      </c>
      <c r="F20" s="76">
        <v>1300.35193610655</v>
      </c>
      <c r="G20" s="76">
        <v>1300.35193610655</v>
      </c>
      <c r="H20" s="76">
        <v>1300.35193610655</v>
      </c>
      <c r="I20" s="76">
        <v>1517.0871226796</v>
      </c>
      <c r="J20" s="76">
        <v>1517.0871226796</v>
      </c>
      <c r="K20" s="76">
        <v>1517.0871226796</v>
      </c>
      <c r="L20" s="76">
        <v>1517.0871226796</v>
      </c>
      <c r="M20" s="76">
        <v>1517.0871226796</v>
      </c>
      <c r="N20" s="76">
        <v>1517.0871226796</v>
      </c>
      <c r="O20" s="76">
        <v>1517.0871226796</v>
      </c>
      <c r="P20" s="76">
        <v>1937.57178362331</v>
      </c>
      <c r="Q20" s="76">
        <v>1937.57178362331</v>
      </c>
      <c r="R20" s="76">
        <v>1937.57178362331</v>
      </c>
      <c r="S20" s="76">
        <v>1937.57178362331</v>
      </c>
      <c r="T20" s="76">
        <v>1937.57178362331</v>
      </c>
      <c r="U20" s="76">
        <v>1937.57178362331</v>
      </c>
      <c r="V20" s="76">
        <v>1937.57178362331</v>
      </c>
      <c r="AB20" s="71"/>
      <c r="AC20" s="71"/>
      <c r="AD20" s="71"/>
      <c r="AE20" s="71"/>
      <c r="AF20" s="71"/>
      <c r="AG20" s="71"/>
      <c r="AH20" s="71"/>
      <c r="AI20" s="71"/>
      <c r="AJ20" s="71"/>
      <c r="AK20" s="71"/>
      <c r="AL20" s="71"/>
      <c r="AM20" s="71"/>
      <c r="AN20" s="71"/>
      <c r="AO20" s="71"/>
      <c r="AP20" s="71"/>
      <c r="AQ20" s="71"/>
      <c r="AR20" s="71"/>
      <c r="AS20" s="71"/>
      <c r="AT20" s="71"/>
      <c r="AU20" s="71"/>
      <c r="AV20" s="71"/>
      <c r="AW20" s="71"/>
      <c r="AX20" s="71"/>
      <c r="AY20" s="71"/>
      <c r="AZ20" s="71"/>
      <c r="BA20" s="71"/>
      <c r="BB20" s="71"/>
      <c r="BC20" s="71"/>
      <c r="BD20" s="71"/>
      <c r="BE20" s="71"/>
      <c r="BF20" s="71"/>
      <c r="BG20" s="71"/>
    </row>
    <row r="21" spans="1:59" ht="37.5" customHeight="1" thickBot="1">
      <c r="A21" s="171" t="s">
        <v>27</v>
      </c>
      <c r="B21" s="172"/>
      <c r="C21" s="18">
        <f>SUM(C5:C20)</f>
        <v>160119.46041916905</v>
      </c>
      <c r="D21" s="18">
        <f aca="true" t="shared" si="1" ref="D21:V21">SUM(D5:D20)</f>
        <v>99671.16877809544</v>
      </c>
      <c r="E21" s="18">
        <f t="shared" si="1"/>
        <v>68126.82546970915</v>
      </c>
      <c r="F21" s="18">
        <f t="shared" si="1"/>
        <v>52450.56596196035</v>
      </c>
      <c r="G21" s="18">
        <f t="shared" si="1"/>
        <v>52882.54548278533</v>
      </c>
      <c r="H21" s="18">
        <f t="shared" si="1"/>
        <v>52882.54548278533</v>
      </c>
      <c r="I21" s="18">
        <f t="shared" si="1"/>
        <v>53540.44945318729</v>
      </c>
      <c r="J21" s="18">
        <f t="shared" si="1"/>
        <v>95389.30698804291</v>
      </c>
      <c r="K21" s="18">
        <f t="shared" si="1"/>
        <v>94167.47748616051</v>
      </c>
      <c r="L21" s="18">
        <f t="shared" si="1"/>
        <v>94167.47748616051</v>
      </c>
      <c r="M21" s="18">
        <f t="shared" si="1"/>
        <v>94327.47324115572</v>
      </c>
      <c r="N21" s="18">
        <f t="shared" si="1"/>
        <v>109507.7978216064</v>
      </c>
      <c r="O21" s="18">
        <f t="shared" si="1"/>
        <v>109507.7978216064</v>
      </c>
      <c r="P21" s="18">
        <f t="shared" si="1"/>
        <v>110105.96430841852</v>
      </c>
      <c r="Q21" s="18">
        <f t="shared" si="1"/>
        <v>110105.96430841852</v>
      </c>
      <c r="R21" s="18">
        <f t="shared" si="1"/>
        <v>123996.65514279933</v>
      </c>
      <c r="S21" s="18">
        <f t="shared" si="1"/>
        <v>125355.95779192704</v>
      </c>
      <c r="T21" s="18">
        <f t="shared" si="1"/>
        <v>125355.95779192704</v>
      </c>
      <c r="U21" s="18">
        <f t="shared" si="1"/>
        <v>125355.95779192704</v>
      </c>
      <c r="V21" s="18">
        <f t="shared" si="1"/>
        <v>141549.93515285582</v>
      </c>
      <c r="X21" s="72"/>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1"/>
      <c r="BD21" s="71"/>
      <c r="BE21" s="71"/>
      <c r="BF21" s="71"/>
      <c r="BG21" s="71"/>
    </row>
    <row r="22" spans="1:59" ht="72.75" customHeight="1">
      <c r="A22" s="21"/>
      <c r="B22" s="22"/>
      <c r="C22" s="20"/>
      <c r="D22" s="20"/>
      <c r="E22" s="20"/>
      <c r="F22" s="20"/>
      <c r="G22" s="20"/>
      <c r="H22" s="20"/>
      <c r="I22" s="20"/>
      <c r="J22" s="20"/>
      <c r="K22" s="20"/>
      <c r="L22" s="20"/>
      <c r="M22" s="20"/>
      <c r="N22" s="20"/>
      <c r="O22" s="20"/>
      <c r="P22" s="20"/>
      <c r="Q22" s="20"/>
      <c r="R22" s="20"/>
      <c r="S22" s="20"/>
      <c r="T22" s="20"/>
      <c r="U22" s="20"/>
      <c r="V22" s="20"/>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71"/>
      <c r="BA22" s="71"/>
      <c r="BB22" s="71"/>
      <c r="BC22" s="71"/>
      <c r="BD22" s="71"/>
      <c r="BE22" s="71"/>
      <c r="BF22" s="71"/>
      <c r="BG22" s="71"/>
    </row>
    <row r="23" spans="1:59" ht="35.25" customHeight="1" thickBot="1">
      <c r="A23" s="175" t="s">
        <v>28</v>
      </c>
      <c r="B23" s="176"/>
      <c r="C23" s="23">
        <f>C4</f>
        <v>2008</v>
      </c>
      <c r="D23" s="23">
        <f>D4</f>
        <v>2009</v>
      </c>
      <c r="E23" s="23">
        <f aca="true" t="shared" si="2" ref="E23:V23">E4</f>
        <v>2010</v>
      </c>
      <c r="F23" s="23">
        <f t="shared" si="2"/>
        <v>2011</v>
      </c>
      <c r="G23" s="23">
        <f t="shared" si="2"/>
        <v>2012</v>
      </c>
      <c r="H23" s="23">
        <f t="shared" si="2"/>
        <v>2013</v>
      </c>
      <c r="I23" s="23">
        <f t="shared" si="2"/>
        <v>2014</v>
      </c>
      <c r="J23" s="23">
        <f t="shared" si="2"/>
        <v>2015</v>
      </c>
      <c r="K23" s="23">
        <f t="shared" si="2"/>
        <v>2016</v>
      </c>
      <c r="L23" s="23">
        <f t="shared" si="2"/>
        <v>2017</v>
      </c>
      <c r="M23" s="23">
        <f t="shared" si="2"/>
        <v>2018</v>
      </c>
      <c r="N23" s="23">
        <f t="shared" si="2"/>
        <v>2019</v>
      </c>
      <c r="O23" s="23">
        <f t="shared" si="2"/>
        <v>2020</v>
      </c>
      <c r="P23" s="23">
        <f t="shared" si="2"/>
        <v>2021</v>
      </c>
      <c r="Q23" s="23">
        <f t="shared" si="2"/>
        <v>2022</v>
      </c>
      <c r="R23" s="23">
        <f t="shared" si="2"/>
        <v>2023</v>
      </c>
      <c r="S23" s="23">
        <f t="shared" si="2"/>
        <v>2024</v>
      </c>
      <c r="T23" s="23">
        <f t="shared" si="2"/>
        <v>2025</v>
      </c>
      <c r="U23" s="23">
        <f t="shared" si="2"/>
        <v>2026</v>
      </c>
      <c r="V23" s="23">
        <f t="shared" si="2"/>
        <v>2027</v>
      </c>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1"/>
      <c r="BD23" s="71"/>
      <c r="BE23" s="71"/>
      <c r="BF23" s="71"/>
      <c r="BG23" s="71"/>
    </row>
    <row r="24" spans="1:59" ht="37.5" customHeight="1" thickBot="1">
      <c r="A24" s="173" t="s">
        <v>29</v>
      </c>
      <c r="B24" s="174"/>
      <c r="C24" s="18">
        <f>Sheet3!C3</f>
        <v>48466</v>
      </c>
      <c r="D24" s="18">
        <f>C32</f>
        <v>133639.7526923801</v>
      </c>
      <c r="E24" s="18">
        <f aca="true" t="shared" si="3" ref="E24:V24">D32</f>
        <v>154042.2813181997</v>
      </c>
      <c r="F24" s="18">
        <f t="shared" si="3"/>
        <v>166542.99592105518</v>
      </c>
      <c r="G24" s="18">
        <f t="shared" si="3"/>
        <v>219295.3576834948</v>
      </c>
      <c r="H24" s="18">
        <f t="shared" si="3"/>
        <v>277180.6485596153</v>
      </c>
      <c r="I24" s="18">
        <f t="shared" si="3"/>
        <v>315142.89787281025</v>
      </c>
      <c r="J24" s="18">
        <f t="shared" si="3"/>
        <v>79860.7132216233</v>
      </c>
      <c r="K24" s="18">
        <f t="shared" si="3"/>
        <v>139586.70902742853</v>
      </c>
      <c r="L24" s="18">
        <f t="shared" si="3"/>
        <v>237598.06225964084</v>
      </c>
      <c r="M24" s="18">
        <f t="shared" si="3"/>
        <v>333109.0174386051</v>
      </c>
      <c r="N24" s="18">
        <f t="shared" si="3"/>
        <v>47473.251448450435</v>
      </c>
      <c r="O24" s="18">
        <f t="shared" si="3"/>
        <v>159132.88085926985</v>
      </c>
      <c r="P24" s="18">
        <f t="shared" si="3"/>
        <v>256664.77925962044</v>
      </c>
      <c r="Q24" s="18">
        <f t="shared" si="3"/>
        <v>373151.4912634264</v>
      </c>
      <c r="R24" s="18">
        <f t="shared" si="3"/>
        <v>106144.37309318532</v>
      </c>
      <c r="S24" s="18">
        <f t="shared" si="3"/>
        <v>195533.17201459536</v>
      </c>
      <c r="T24" s="18">
        <f t="shared" si="3"/>
        <v>326202.197486023</v>
      </c>
      <c r="U24" s="18">
        <f t="shared" si="3"/>
        <v>459508.6930441212</v>
      </c>
      <c r="V24" s="18">
        <f t="shared" si="3"/>
        <v>145634.72563482396</v>
      </c>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71"/>
      <c r="BA24" s="71"/>
      <c r="BB24" s="71"/>
      <c r="BC24" s="71"/>
      <c r="BD24" s="71"/>
      <c r="BE24" s="71"/>
      <c r="BF24" s="71"/>
      <c r="BG24" s="71"/>
    </row>
    <row r="25" spans="1:59" s="102" customFormat="1" ht="37.5" customHeight="1" thickBot="1">
      <c r="A25" s="169" t="s">
        <v>30</v>
      </c>
      <c r="B25" s="178"/>
      <c r="C25" s="104">
        <f>C21</f>
        <v>160119.46041916905</v>
      </c>
      <c r="D25" s="104">
        <f>D21</f>
        <v>99671.16877809544</v>
      </c>
      <c r="E25" s="104">
        <f aca="true" t="shared" si="4" ref="E25:V25">E21</f>
        <v>68126.82546970915</v>
      </c>
      <c r="F25" s="104">
        <f t="shared" si="4"/>
        <v>52450.56596196035</v>
      </c>
      <c r="G25" s="104">
        <f t="shared" si="4"/>
        <v>52882.54548278533</v>
      </c>
      <c r="H25" s="104">
        <f t="shared" si="4"/>
        <v>52882.54548278533</v>
      </c>
      <c r="I25" s="104">
        <f t="shared" si="4"/>
        <v>53540.44945318729</v>
      </c>
      <c r="J25" s="104">
        <f t="shared" si="4"/>
        <v>95389.30698804291</v>
      </c>
      <c r="K25" s="104">
        <f t="shared" si="4"/>
        <v>94167.47748616051</v>
      </c>
      <c r="L25" s="104">
        <f t="shared" si="4"/>
        <v>94167.47748616051</v>
      </c>
      <c r="M25" s="104">
        <f t="shared" si="4"/>
        <v>94327.47324115572</v>
      </c>
      <c r="N25" s="104">
        <f t="shared" si="4"/>
        <v>109507.7978216064</v>
      </c>
      <c r="O25" s="104">
        <f t="shared" si="4"/>
        <v>109507.7978216064</v>
      </c>
      <c r="P25" s="104">
        <f t="shared" si="4"/>
        <v>110105.96430841852</v>
      </c>
      <c r="Q25" s="104">
        <f t="shared" si="4"/>
        <v>110105.96430841852</v>
      </c>
      <c r="R25" s="104">
        <f t="shared" si="4"/>
        <v>123996.65514279933</v>
      </c>
      <c r="S25" s="104">
        <f t="shared" si="4"/>
        <v>125355.95779192704</v>
      </c>
      <c r="T25" s="104">
        <f t="shared" si="4"/>
        <v>125355.95779192704</v>
      </c>
      <c r="U25" s="104">
        <f t="shared" si="4"/>
        <v>125355.95779192704</v>
      </c>
      <c r="V25" s="104">
        <f t="shared" si="4"/>
        <v>141549.93515285582</v>
      </c>
      <c r="X25" s="103"/>
      <c r="AB25" s="105"/>
      <c r="AC25" s="105"/>
      <c r="AD25" s="105"/>
      <c r="AE25" s="105"/>
      <c r="AF25" s="105"/>
      <c r="AG25" s="105"/>
      <c r="AH25" s="105"/>
      <c r="AI25" s="105"/>
      <c r="AJ25" s="105"/>
      <c r="AK25" s="105"/>
      <c r="AL25" s="105"/>
      <c r="AM25" s="105"/>
      <c r="AN25" s="105"/>
      <c r="AO25" s="105"/>
      <c r="AP25" s="105"/>
      <c r="AQ25" s="105"/>
      <c r="AR25" s="105"/>
      <c r="AS25" s="105"/>
      <c r="AT25" s="105"/>
      <c r="AU25" s="105"/>
      <c r="AV25" s="105"/>
      <c r="AW25" s="105"/>
      <c r="AX25" s="105"/>
      <c r="AY25" s="105"/>
      <c r="AZ25" s="105"/>
      <c r="BA25" s="105"/>
      <c r="BB25" s="105"/>
      <c r="BC25" s="105"/>
      <c r="BD25" s="105"/>
      <c r="BE25" s="105"/>
      <c r="BF25" s="105"/>
      <c r="BG25" s="105"/>
    </row>
    <row r="26" spans="1:59" ht="37.5" customHeight="1" thickBot="1">
      <c r="A26" s="173" t="s">
        <v>13</v>
      </c>
      <c r="B26" s="177"/>
      <c r="C26" s="18">
        <f>Sheet3!$I$6</f>
        <v>77669.235</v>
      </c>
      <c r="D26" s="18">
        <f>Sheet3!$I$7</f>
        <v>83052.46962626684</v>
      </c>
      <c r="E26" s="18">
        <f>Sheet3!$I$8</f>
        <v>59477.924769599755</v>
      </c>
      <c r="F26" s="18">
        <f>Sheet3!$I$9</f>
        <v>3631.4686636977663</v>
      </c>
      <c r="G26" s="18">
        <f>Sheet3!$I$10</f>
        <v>0</v>
      </c>
      <c r="H26" s="18">
        <f>Sheet3!$I$11</f>
        <v>21091.4188626963</v>
      </c>
      <c r="I26" s="18">
        <f>Sheet3!$I$12</f>
        <v>295767.1713708075</v>
      </c>
      <c r="J26" s="18">
        <f>Sheet3!$I$13</f>
        <v>38314.97389947554</v>
      </c>
      <c r="K26" s="18">
        <f>Sheet3!$I$14</f>
        <v>0</v>
      </c>
      <c r="L26" s="18">
        <f>Sheet3!$I$15</f>
        <v>4478.694067712384</v>
      </c>
      <c r="M26" s="18">
        <f>Sheet3!$I$16</f>
        <v>387714.98200656334</v>
      </c>
      <c r="N26" s="18">
        <f>Sheet3!$I$17</f>
        <v>0</v>
      </c>
      <c r="O26" s="18">
        <f>Sheet3!$I$18</f>
        <v>16381.508685761553</v>
      </c>
      <c r="P26" s="18">
        <f>Sheet3!$I$19</f>
        <v>0</v>
      </c>
      <c r="Q26" s="18">
        <f>Sheet3!$I$20</f>
        <v>385845.0394013005</v>
      </c>
      <c r="R26" s="18">
        <f>Sheet3!$I$21</f>
        <v>38101.85244385978</v>
      </c>
      <c r="S26" s="18">
        <f>Sheet3!$I$22</f>
        <v>0</v>
      </c>
      <c r="T26" s="18">
        <f>Sheet3!$I$23</f>
        <v>0</v>
      </c>
      <c r="U26" s="18">
        <f>Sheet3!$I$24</f>
        <v>449871.1686883946</v>
      </c>
      <c r="V26" s="18">
        <f>Sheet3!$I$25</f>
        <v>14569.570049419355</v>
      </c>
      <c r="X26" s="72"/>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1"/>
      <c r="BD26" s="71"/>
      <c r="BE26" s="71"/>
      <c r="BF26" s="71"/>
      <c r="BG26" s="71"/>
    </row>
    <row r="27" spans="1:59" s="102" customFormat="1" ht="37.5" customHeight="1" thickBot="1">
      <c r="A27" s="169" t="s">
        <v>31</v>
      </c>
      <c r="B27" s="170"/>
      <c r="C27" s="104">
        <f>C24+C25-C26</f>
        <v>130916.22541916904</v>
      </c>
      <c r="D27" s="104">
        <f>D24+D25-D26</f>
        <v>150258.4518442087</v>
      </c>
      <c r="E27" s="104">
        <f aca="true" t="shared" si="5" ref="E27:V27">E24+E25-E26</f>
        <v>162691.1820183091</v>
      </c>
      <c r="F27" s="104">
        <f t="shared" si="5"/>
        <v>215362.09321931776</v>
      </c>
      <c r="G27" s="104">
        <f t="shared" si="5"/>
        <v>272177.9031662801</v>
      </c>
      <c r="H27" s="104">
        <f t="shared" si="5"/>
        <v>308971.7751797043</v>
      </c>
      <c r="I27" s="104">
        <f t="shared" si="5"/>
        <v>72916.17595519003</v>
      </c>
      <c r="J27" s="104">
        <f t="shared" si="5"/>
        <v>136935.0463101907</v>
      </c>
      <c r="K27" s="104">
        <f t="shared" si="5"/>
        <v>233754.18651358905</v>
      </c>
      <c r="L27" s="104">
        <f t="shared" si="5"/>
        <v>327286.84567808895</v>
      </c>
      <c r="M27" s="104">
        <f t="shared" si="5"/>
        <v>39721.50867319747</v>
      </c>
      <c r="N27" s="104">
        <f t="shared" si="5"/>
        <v>156981.04927005683</v>
      </c>
      <c r="O27" s="104">
        <f t="shared" si="5"/>
        <v>252259.16999511473</v>
      </c>
      <c r="P27" s="104">
        <f t="shared" si="5"/>
        <v>366770.743568039</v>
      </c>
      <c r="Q27" s="104">
        <f t="shared" si="5"/>
        <v>97412.4161705444</v>
      </c>
      <c r="R27" s="104">
        <f t="shared" si="5"/>
        <v>192039.17579212488</v>
      </c>
      <c r="S27" s="104">
        <f t="shared" si="5"/>
        <v>320889.1298065224</v>
      </c>
      <c r="T27" s="104">
        <f t="shared" si="5"/>
        <v>451558.15527795005</v>
      </c>
      <c r="U27" s="104">
        <f t="shared" si="5"/>
        <v>134993.4821476536</v>
      </c>
      <c r="V27" s="104">
        <f t="shared" si="5"/>
        <v>272615.0907382604</v>
      </c>
      <c r="AB27" s="105"/>
      <c r="AC27" s="105"/>
      <c r="AD27" s="105"/>
      <c r="AE27" s="105"/>
      <c r="AF27" s="105"/>
      <c r="AG27" s="105"/>
      <c r="AH27" s="105"/>
      <c r="AI27" s="105"/>
      <c r="AJ27" s="105"/>
      <c r="AK27" s="105"/>
      <c r="AL27" s="105"/>
      <c r="AM27" s="105"/>
      <c r="AN27" s="105"/>
      <c r="AO27" s="105"/>
      <c r="AP27" s="105"/>
      <c r="AQ27" s="105"/>
      <c r="AR27" s="105"/>
      <c r="AS27" s="105"/>
      <c r="AT27" s="105"/>
      <c r="AU27" s="105"/>
      <c r="AV27" s="105"/>
      <c r="AW27" s="105"/>
      <c r="AX27" s="105"/>
      <c r="AY27" s="105"/>
      <c r="AZ27" s="105"/>
      <c r="BA27" s="105"/>
      <c r="BB27" s="105"/>
      <c r="BC27" s="105"/>
      <c r="BD27" s="105"/>
      <c r="BE27" s="105"/>
      <c r="BF27" s="105"/>
      <c r="BG27" s="105"/>
    </row>
    <row r="28" spans="1:59" ht="37.5" customHeight="1" hidden="1" thickBot="1">
      <c r="A28" s="167" t="s">
        <v>40</v>
      </c>
      <c r="B28" s="168"/>
      <c r="C28" s="74">
        <f>(IF(C24&gt;0,((C24*(1+Sheet3!$J$3/12)^12)-C24),0))</f>
        <v>978.254982459679</v>
      </c>
      <c r="D28" s="74">
        <f>(IF(D24&gt;0,((D24*(1+Sheet3!$J$3/12)^12)-D24),0))</f>
        <v>2697.4323015309637</v>
      </c>
      <c r="E28" s="74">
        <f>(IF(E24&gt;0,((E24*(1+Sheet3!$J$3/12)^12)-E24),0))</f>
        <v>3109.244196116546</v>
      </c>
      <c r="F28" s="74">
        <f>(IF(F24&gt;0,((F24*(1+Sheet3!$J$3/12)^12)-F24),0))</f>
        <v>3361.5630659335293</v>
      </c>
      <c r="G28" s="74">
        <f>(IF(G24&gt;0,((G24*(1+Sheet3!$J$3/12)^12)-G24),0))</f>
        <v>4426.335498785862</v>
      </c>
      <c r="H28" s="74">
        <f>(IF(H24&gt;0,((H24*(1+Sheet3!$J$3/12)^12)-H24),0))</f>
        <v>5594.712798556662</v>
      </c>
      <c r="I28" s="74">
        <f>(IF(I24&gt;0,((I24*(1+Sheet3!$J$3/12)^12)-I24),0))</f>
        <v>6360.95634116407</v>
      </c>
      <c r="J28" s="74">
        <f>(IF(J24&gt;0,((J24*(1+Sheet3!$J$3/12)^12)-J24),0))</f>
        <v>1611.9370406436792</v>
      </c>
      <c r="K28" s="74">
        <f>(IF(K24&gt;0,((K24*(1+Sheet3!$J$3/12)^12)-K24),0))</f>
        <v>2817.467783419939</v>
      </c>
      <c r="L28" s="74">
        <f>(IF(L24&gt;0,((L24*(1+Sheet3!$J$3/12)^12)-L24),0))</f>
        <v>4795.763797884254</v>
      </c>
      <c r="M28" s="74">
        <f>(IF(M24&gt;0,((M24*(1+Sheet3!$J$3/12)^12)-M24),0))</f>
        <v>6723.590888696432</v>
      </c>
      <c r="N28" s="74">
        <f>(IF(N24&gt;0,((N24*(1+Sheet3!$J$3/12)^12)-N24),0))</f>
        <v>958.2169925929047</v>
      </c>
      <c r="O28" s="74">
        <f>(IF(O24&gt;0,((O24*(1+Sheet3!$J$3/12)^12)-O24),0))</f>
        <v>3211.994667885592</v>
      </c>
      <c r="P28" s="74">
        <f>(IF(P24&gt;0,((P24*(1+Sheet3!$J$3/12)^12)-P24),0))</f>
        <v>5180.613195490383</v>
      </c>
      <c r="Q28" s="74">
        <f>(IF(Q24&gt;0,((Q24*(1+Sheet3!$J$3/12)^12)-Q24),0))</f>
        <v>7531.822422743891</v>
      </c>
      <c r="R28" s="74">
        <f>(IF(R24&gt;0,((R24*(1+Sheet3!$J$3/12)^12)-R24),0))</f>
        <v>2142.4557801029005</v>
      </c>
      <c r="S28" s="74">
        <f>(IF(S24&gt;0,((S24*(1+Sheet3!$J$3/12)^12)-S24),0))</f>
        <v>3946.711091474921</v>
      </c>
      <c r="T28" s="74">
        <f>(IF(T24&gt;0,((T24*(1+Sheet3!$J$3/12)^12)-T24),0))</f>
        <v>6584.18117814546</v>
      </c>
      <c r="U28" s="74">
        <f>(IF(U24&gt;0,((U24*(1+Sheet3!$J$3/12)^12)-U24),0))</f>
        <v>9274.88689914468</v>
      </c>
      <c r="V28" s="74">
        <f>(IF(V24&gt;0,((V24*(1+Sheet3!$J$3/12)^12)-V24),0))</f>
        <v>2939.543101791234</v>
      </c>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row>
    <row r="29" spans="1:59" ht="37.5" customHeight="1" hidden="1" thickBot="1">
      <c r="A29" s="167" t="s">
        <v>41</v>
      </c>
      <c r="B29" s="168"/>
      <c r="C29" s="74">
        <f>(FV(Sheet3!$J$3/12,12,-C25/12,,1)-C25)</f>
        <v>1745.2722907513962</v>
      </c>
      <c r="D29" s="74">
        <f>(FV(Sheet3!$J$3/12,12,-D25/12,,1)-D25)</f>
        <v>1086.397172460056</v>
      </c>
      <c r="E29" s="74">
        <f>(FV(Sheet3!$J$3/12,12,-E25/12,,1)-E25)</f>
        <v>742.5697066295252</v>
      </c>
      <c r="F29" s="74">
        <f>(FV(Sheet3!$J$3/12,12,-F25/12,,1)-F25)</f>
        <v>571.7013982435237</v>
      </c>
      <c r="G29" s="74">
        <f>(FV(Sheet3!$J$3/12,12,-G25/12,,1)-G25)</f>
        <v>576.4098945493097</v>
      </c>
      <c r="H29" s="74">
        <f>(FV(Sheet3!$J$3/12,12,-H25/12,,1)-H25)</f>
        <v>576.4098945493097</v>
      </c>
      <c r="I29" s="74">
        <f>(FV(Sheet3!$J$3/12,12,-I25/12,,1)-I25)</f>
        <v>583.5809252691979</v>
      </c>
      <c r="J29" s="74">
        <f>(FV(Sheet3!$J$3/12,12,-J25/12,,1)-J25)</f>
        <v>1039.725676594142</v>
      </c>
      <c r="K29" s="74">
        <f>(FV(Sheet3!$J$3/12,12,-K25/12,,1)-K25)</f>
        <v>1026.4079626318562</v>
      </c>
      <c r="L29" s="74">
        <f>(FV(Sheet3!$J$3/12,12,-L25/12,,1)-L25)</f>
        <v>1026.4079626318562</v>
      </c>
      <c r="M29" s="74">
        <f>(FV(Sheet3!$J$3/12,12,-M25/12,,1)-M25)</f>
        <v>1028.1518865565304</v>
      </c>
      <c r="N29" s="74">
        <f>(FV(Sheet3!$J$3/12,12,-N25/12,,1)-N25)</f>
        <v>1193.6145966201148</v>
      </c>
      <c r="O29" s="74">
        <f>(FV(Sheet3!$J$3/12,12,-O25/12,,1)-O25)</f>
        <v>1193.6145966201148</v>
      </c>
      <c r="P29" s="74">
        <f>(FV(Sheet3!$J$3/12,12,-P25/12,,1)-P25)</f>
        <v>1200.1344998970308</v>
      </c>
      <c r="Q29" s="74">
        <f>(FV(Sheet3!$J$3/12,12,-Q25/12,,1)-Q25)</f>
        <v>1200.1344998970308</v>
      </c>
      <c r="R29" s="74">
        <f>(FV(Sheet3!$J$3/12,12,-R25/12,,1)-R25)</f>
        <v>1351.5404423675936</v>
      </c>
      <c r="S29" s="74">
        <f>(FV(Sheet3!$J$3/12,12,-S25/12,,1)-S25)</f>
        <v>1366.3565880256938</v>
      </c>
      <c r="T29" s="74">
        <f>(FV(Sheet3!$J$3/12,12,-T25/12,,1)-T25)</f>
        <v>1366.3565880256938</v>
      </c>
      <c r="U29" s="74">
        <f>(FV(Sheet3!$J$3/12,12,-U25/12,,1)-U25)</f>
        <v>1366.3565880256938</v>
      </c>
      <c r="V29" s="74">
        <f>(FV(Sheet3!$J$3/12,12,-V25/12,,1)-V25)</f>
        <v>1542.8679245683888</v>
      </c>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row>
    <row r="30" spans="1:59" ht="37.5" customHeight="1" hidden="1" thickBot="1">
      <c r="A30" s="167" t="s">
        <v>42</v>
      </c>
      <c r="B30" s="168"/>
      <c r="C30" s="74">
        <f>IF(ISNUMBER(CUMIPMT(Sheet3!$J$3/12,12,C26,1,12,0)),CUMIPMT(Sheet3!$J$3/12,12,C26,1,12,0),0)</f>
        <v>0</v>
      </c>
      <c r="D30" s="74">
        <f>IF(ISNUMBER(CUMIPMT(Sheet3!$J$3/12,12,D26,1,12,0)),CUMIPMT(Sheet3!$J$3/12,12,D26,1,12,0),0)</f>
        <v>0</v>
      </c>
      <c r="E30" s="74">
        <f>IF(ISNUMBER(CUMIPMT(Sheet3!$J$3/12,12,E26,1,12,0)),CUMIPMT(Sheet3!$J$3/12,12,E26,1,12,0),0)</f>
        <v>0</v>
      </c>
      <c r="F30" s="74">
        <f>IF(ISNUMBER(CUMIPMT(Sheet3!$J$3/12,12,F26,1,12,0)),CUMIPMT(Sheet3!$J$3/12,12,F26,1,12,0),0)</f>
        <v>0</v>
      </c>
      <c r="G30" s="74">
        <f>IF(ISNUMBER(CUMIPMT(Sheet3!$J$3/12,12,G26,1,12,0)),CUMIPMT(Sheet3!$J$3/12,12,G26,1,12,0),0)</f>
        <v>0</v>
      </c>
      <c r="H30" s="74">
        <f>IF(ISNUMBER(CUMIPMT(Sheet3!$J$3/12,12,H26,1,12,0)),CUMIPMT(Sheet3!$J$3/12,12,H26,1,12,0),0)</f>
        <v>0</v>
      </c>
      <c r="I30" s="74">
        <f>IF(ISNUMBER(CUMIPMT(Sheet3!$J$3/12,12,I26,1,12,0)),CUMIPMT(Sheet3!$J$3/12,12,I26,1,12,0),0)</f>
        <v>0</v>
      </c>
      <c r="J30" s="74">
        <f>IF(ISNUMBER(CUMIPMT(Sheet3!$J$3/12,12,J26,1,12,0)),CUMIPMT(Sheet3!$J$3/12,12,J26,1,12,0),0)</f>
        <v>0</v>
      </c>
      <c r="K30" s="74">
        <f>IF(ISNUMBER(CUMIPMT(Sheet3!$J$3/12,12,K26,1,12,0)),CUMIPMT(Sheet3!$J$3/12,12,K26,1,12,0),0)</f>
        <v>0</v>
      </c>
      <c r="L30" s="74">
        <f>IF(ISNUMBER(CUMIPMT(Sheet3!$J$3/12,12,L26,1,12,0)),CUMIPMT(Sheet3!$J$3/12,12,L26,1,12,0),0)</f>
        <v>0</v>
      </c>
      <c r="M30" s="74">
        <f>IF(ISNUMBER(CUMIPMT(Sheet3!$J$3/12,12,M26,1,12,0)),CUMIPMT(Sheet3!$J$3/12,12,M26,1,12,0),0)</f>
        <v>0</v>
      </c>
      <c r="N30" s="74">
        <f>IF(ISNUMBER(CUMIPMT(Sheet3!$J$3/12,12,N26,1,12,0)),CUMIPMT(Sheet3!$J$3/12,12,N26,1,12,0),0)</f>
        <v>0</v>
      </c>
      <c r="O30" s="74">
        <f>IF(ISNUMBER(CUMIPMT(Sheet3!$J$3/12,12,O26,1,12,0)),CUMIPMT(Sheet3!$J$3/12,12,O26,1,12,0),0)</f>
        <v>0</v>
      </c>
      <c r="P30" s="74">
        <f>IF(ISNUMBER(CUMIPMT(Sheet3!$J$3/12,12,P26,1,12,0)),CUMIPMT(Sheet3!$J$3/12,12,P26,1,12,0),0)</f>
        <v>0</v>
      </c>
      <c r="Q30" s="74">
        <f>IF(ISNUMBER(CUMIPMT(Sheet3!$J$3/12,12,Q26,1,12,0)),CUMIPMT(Sheet3!$J$3/12,12,Q26,1,12,0),0)</f>
        <v>0</v>
      </c>
      <c r="R30" s="74">
        <f>IF(ISNUMBER(CUMIPMT(Sheet3!$J$3/12,12,R26,1,12,0)),CUMIPMT(Sheet3!$J$3/12,12,R26,1,12,0),0)</f>
        <v>0</v>
      </c>
      <c r="S30" s="74">
        <f>IF(ISNUMBER(CUMIPMT(Sheet3!$J$3/12,12,S26,1,12,0)),CUMIPMT(Sheet3!$J$3/12,12,S26,1,12,0),0)</f>
        <v>0</v>
      </c>
      <c r="T30" s="74">
        <f>IF(ISNUMBER(CUMIPMT(Sheet3!$J$3/12,12,T26,1,12,0)),CUMIPMT(Sheet3!$J$3/12,12,T26,1,12,0),0)</f>
        <v>0</v>
      </c>
      <c r="U30" s="74">
        <f>IF(ISNUMBER(CUMIPMT(Sheet3!$J$3/12,12,U26,1,12,0)),CUMIPMT(Sheet3!$J$3/12,12,U26,1,12,0),0)</f>
        <v>0</v>
      </c>
      <c r="V30" s="74">
        <f>IF(ISNUMBER(CUMIPMT(Sheet3!$J$3/12,12,V26,1,12,0)),CUMIPMT(Sheet3!$J$3/12,12,V26,1,12,0),0)</f>
        <v>0</v>
      </c>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row>
    <row r="31" spans="1:59" ht="37.5" customHeight="1" thickBot="1">
      <c r="A31" s="173" t="s">
        <v>118</v>
      </c>
      <c r="B31" s="174"/>
      <c r="C31" s="18">
        <f>IF(C24&lt;0,0,C30+C29+C28)</f>
        <v>2723.527273211075</v>
      </c>
      <c r="D31" s="18">
        <f>IF(D24&lt;0,0,D30+D29+D28)</f>
        <v>3783.8294739910198</v>
      </c>
      <c r="E31" s="18">
        <f aca="true" t="shared" si="6" ref="E31:V31">IF(E24&lt;0,0,E30+E29+E28)</f>
        <v>3851.813902746071</v>
      </c>
      <c r="F31" s="18">
        <f t="shared" si="6"/>
        <v>3933.264464177053</v>
      </c>
      <c r="G31" s="18">
        <f t="shared" si="6"/>
        <v>5002.745393335172</v>
      </c>
      <c r="H31" s="18">
        <f t="shared" si="6"/>
        <v>6171.122693105972</v>
      </c>
      <c r="I31" s="18">
        <f t="shared" si="6"/>
        <v>6944.537266433268</v>
      </c>
      <c r="J31" s="18">
        <f t="shared" si="6"/>
        <v>2651.662717237821</v>
      </c>
      <c r="K31" s="18">
        <f t="shared" si="6"/>
        <v>3843.8757460517954</v>
      </c>
      <c r="L31" s="18">
        <f t="shared" si="6"/>
        <v>5822.17176051611</v>
      </c>
      <c r="M31" s="18">
        <f t="shared" si="6"/>
        <v>7751.742775252962</v>
      </c>
      <c r="N31" s="18">
        <f t="shared" si="6"/>
        <v>2151.8315892130195</v>
      </c>
      <c r="O31" s="18">
        <f t="shared" si="6"/>
        <v>4405.609264505707</v>
      </c>
      <c r="P31" s="18">
        <f t="shared" si="6"/>
        <v>6380.747695387414</v>
      </c>
      <c r="Q31" s="18">
        <f t="shared" si="6"/>
        <v>8731.956922640922</v>
      </c>
      <c r="R31" s="18">
        <f t="shared" si="6"/>
        <v>3493.996222470494</v>
      </c>
      <c r="S31" s="18">
        <f t="shared" si="6"/>
        <v>5313.067679500615</v>
      </c>
      <c r="T31" s="18">
        <f t="shared" si="6"/>
        <v>7950.537766171154</v>
      </c>
      <c r="U31" s="18">
        <f t="shared" si="6"/>
        <v>10641.243487170374</v>
      </c>
      <c r="V31" s="18">
        <f t="shared" si="6"/>
        <v>4482.411026359623</v>
      </c>
      <c r="X31" s="72"/>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row>
    <row r="32" spans="1:59" s="102" customFormat="1" ht="37.5" customHeight="1" thickBot="1">
      <c r="A32" s="169" t="s">
        <v>15</v>
      </c>
      <c r="B32" s="170"/>
      <c r="C32" s="104">
        <f>C31+C27</f>
        <v>133639.7526923801</v>
      </c>
      <c r="D32" s="104">
        <f>D31+D27</f>
        <v>154042.2813181997</v>
      </c>
      <c r="E32" s="104">
        <f aca="true" t="shared" si="7" ref="E32:V32">E31+E27</f>
        <v>166542.99592105518</v>
      </c>
      <c r="F32" s="104">
        <f t="shared" si="7"/>
        <v>219295.3576834948</v>
      </c>
      <c r="G32" s="104">
        <f t="shared" si="7"/>
        <v>277180.6485596153</v>
      </c>
      <c r="H32" s="104">
        <f t="shared" si="7"/>
        <v>315142.89787281025</v>
      </c>
      <c r="I32" s="104">
        <f t="shared" si="7"/>
        <v>79860.7132216233</v>
      </c>
      <c r="J32" s="104">
        <f t="shared" si="7"/>
        <v>139586.70902742853</v>
      </c>
      <c r="K32" s="104">
        <f t="shared" si="7"/>
        <v>237598.06225964084</v>
      </c>
      <c r="L32" s="104">
        <f t="shared" si="7"/>
        <v>333109.0174386051</v>
      </c>
      <c r="M32" s="104">
        <f t="shared" si="7"/>
        <v>47473.251448450435</v>
      </c>
      <c r="N32" s="104">
        <f t="shared" si="7"/>
        <v>159132.88085926985</v>
      </c>
      <c r="O32" s="104">
        <f t="shared" si="7"/>
        <v>256664.77925962044</v>
      </c>
      <c r="P32" s="104">
        <f t="shared" si="7"/>
        <v>373151.4912634264</v>
      </c>
      <c r="Q32" s="104">
        <f t="shared" si="7"/>
        <v>106144.37309318532</v>
      </c>
      <c r="R32" s="104">
        <f t="shared" si="7"/>
        <v>195533.17201459536</v>
      </c>
      <c r="S32" s="104">
        <f t="shared" si="7"/>
        <v>326202.197486023</v>
      </c>
      <c r="T32" s="104">
        <f t="shared" si="7"/>
        <v>459508.6930441212</v>
      </c>
      <c r="U32" s="104">
        <f t="shared" si="7"/>
        <v>145634.72563482396</v>
      </c>
      <c r="V32" s="104">
        <f t="shared" si="7"/>
        <v>277097.5017646201</v>
      </c>
      <c r="X32" s="123" t="s">
        <v>5</v>
      </c>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row>
    <row r="33" spans="3:59" ht="49.5" customHeight="1" thickBot="1">
      <c r="C33" s="19" t="s">
        <v>5</v>
      </c>
      <c r="D33" s="19" t="s">
        <v>5</v>
      </c>
      <c r="E33" s="19" t="s">
        <v>5</v>
      </c>
      <c r="F33" s="19" t="s">
        <v>5</v>
      </c>
      <c r="G33" s="19" t="s">
        <v>5</v>
      </c>
      <c r="H33" s="19" t="s">
        <v>5</v>
      </c>
      <c r="I33" s="19" t="s">
        <v>5</v>
      </c>
      <c r="J33" s="19" t="s">
        <v>5</v>
      </c>
      <c r="K33" s="19" t="s">
        <v>5</v>
      </c>
      <c r="L33" s="19" t="s">
        <v>5</v>
      </c>
      <c r="M33" s="19" t="s">
        <v>5</v>
      </c>
      <c r="N33" s="19" t="s">
        <v>5</v>
      </c>
      <c r="O33" s="19" t="s">
        <v>5</v>
      </c>
      <c r="P33" s="19" t="s">
        <v>5</v>
      </c>
      <c r="Q33" s="19" t="s">
        <v>5</v>
      </c>
      <c r="R33" s="19" t="s">
        <v>5</v>
      </c>
      <c r="S33" s="19" t="s">
        <v>5</v>
      </c>
      <c r="T33" s="19" t="s">
        <v>5</v>
      </c>
      <c r="U33" s="19" t="s">
        <v>5</v>
      </c>
      <c r="V33" s="19" t="s">
        <v>5</v>
      </c>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row>
    <row r="34" spans="1:22" s="93" customFormat="1" ht="54.75" customHeight="1" thickBot="1">
      <c r="A34" s="92"/>
      <c r="B34" s="92"/>
      <c r="C34" s="92"/>
      <c r="D34" s="92"/>
      <c r="E34" s="92"/>
      <c r="F34" s="92"/>
      <c r="G34" s="179" t="s">
        <v>122</v>
      </c>
      <c r="H34" s="179"/>
      <c r="I34" s="179"/>
      <c r="J34" s="144">
        <f>SUM(C25:V25)</f>
        <v>1998567.2841806975</v>
      </c>
      <c r="K34" s="92"/>
      <c r="L34" s="179" t="s">
        <v>121</v>
      </c>
      <c r="M34" s="179"/>
      <c r="N34" s="144">
        <f>SUM(C31:V31)</f>
        <v>106031.69511947765</v>
      </c>
      <c r="O34" s="92"/>
      <c r="P34" s="179" t="s">
        <v>120</v>
      </c>
      <c r="Q34" s="179"/>
      <c r="R34" s="144">
        <f>AVERAGE(C21:V21)</f>
        <v>99928.36420903487</v>
      </c>
      <c r="S34" s="92"/>
      <c r="T34" s="179" t="s">
        <v>100</v>
      </c>
      <c r="U34" s="179"/>
      <c r="V34" s="144">
        <f>SUM(C26:V26)</f>
        <v>1875967.4775355551</v>
      </c>
    </row>
    <row r="39" spans="1:22" s="73" customFormat="1" ht="21.75" customHeight="1">
      <c r="A39" s="45"/>
      <c r="B39" s="45"/>
      <c r="C39" s="45"/>
      <c r="D39" s="45"/>
      <c r="E39" s="45"/>
      <c r="F39" s="45"/>
      <c r="G39" s="45"/>
      <c r="H39" s="45"/>
      <c r="I39" s="45"/>
      <c r="J39" s="45"/>
      <c r="K39" s="45"/>
      <c r="L39" s="45"/>
      <c r="M39" s="45"/>
      <c r="N39" s="45"/>
      <c r="O39" s="45"/>
      <c r="P39" s="45"/>
      <c r="Q39" s="45"/>
      <c r="R39" s="45"/>
      <c r="S39" s="45"/>
      <c r="T39" s="45"/>
      <c r="U39" s="45"/>
      <c r="V39" s="45"/>
    </row>
    <row r="40" spans="1:22" s="73" customFormat="1" ht="21.75" customHeight="1">
      <c r="A40" s="45"/>
      <c r="B40" s="45"/>
      <c r="C40" s="45"/>
      <c r="D40" s="45"/>
      <c r="E40" s="45"/>
      <c r="F40" s="45"/>
      <c r="G40" s="45"/>
      <c r="H40" s="45"/>
      <c r="I40" s="45"/>
      <c r="J40" s="45"/>
      <c r="K40" s="45"/>
      <c r="L40" s="45"/>
      <c r="M40" s="45"/>
      <c r="N40" s="45"/>
      <c r="O40" s="45"/>
      <c r="P40" s="45"/>
      <c r="Q40" s="45"/>
      <c r="R40" s="45"/>
      <c r="S40" s="45"/>
      <c r="T40" s="45"/>
      <c r="U40" s="45"/>
      <c r="V40" s="45"/>
    </row>
    <row r="41" spans="1:22" s="73" customFormat="1" ht="21.75" customHeight="1">
      <c r="A41" s="45"/>
      <c r="B41" s="45"/>
      <c r="C41" s="45"/>
      <c r="D41" s="45"/>
      <c r="E41" s="45"/>
      <c r="F41" s="45"/>
      <c r="G41" s="45"/>
      <c r="H41" s="45"/>
      <c r="I41" s="45"/>
      <c r="J41" s="45"/>
      <c r="K41" s="45"/>
      <c r="L41" s="45"/>
      <c r="M41" s="45"/>
      <c r="N41" s="45"/>
      <c r="O41" s="45"/>
      <c r="P41" s="45"/>
      <c r="Q41" s="45"/>
      <c r="R41" s="45"/>
      <c r="S41" s="45"/>
      <c r="T41" s="45"/>
      <c r="U41" s="45"/>
      <c r="V41" s="45"/>
    </row>
    <row r="42" spans="1:22" s="73" customFormat="1" ht="21.75" customHeight="1">
      <c r="A42" s="45"/>
      <c r="B42" s="45"/>
      <c r="C42" s="45"/>
      <c r="D42" s="45"/>
      <c r="E42" s="45"/>
      <c r="F42" s="45"/>
      <c r="G42" s="45"/>
      <c r="H42" s="45"/>
      <c r="I42" s="45"/>
      <c r="J42" s="45"/>
      <c r="K42" s="45"/>
      <c r="L42" s="45"/>
      <c r="M42" s="45"/>
      <c r="N42" s="45"/>
      <c r="O42" s="45"/>
      <c r="P42" s="45"/>
      <c r="Q42" s="45"/>
      <c r="R42" s="45"/>
      <c r="S42" s="45"/>
      <c r="T42" s="45"/>
      <c r="U42" s="45"/>
      <c r="V42" s="45"/>
    </row>
    <row r="43" spans="1:22" s="73" customFormat="1" ht="21.75" customHeight="1">
      <c r="A43" s="45"/>
      <c r="B43" s="45"/>
      <c r="C43" s="45"/>
      <c r="D43" s="45"/>
      <c r="E43" s="45"/>
      <c r="F43" s="45"/>
      <c r="G43" s="45"/>
      <c r="H43" s="45"/>
      <c r="I43" s="45"/>
      <c r="J43" s="45"/>
      <c r="K43" s="45"/>
      <c r="L43" s="45"/>
      <c r="M43" s="45"/>
      <c r="N43" s="45"/>
      <c r="O43" s="45"/>
      <c r="P43" s="45"/>
      <c r="Q43" s="45"/>
      <c r="R43" s="45"/>
      <c r="S43" s="45"/>
      <c r="T43" s="45"/>
      <c r="U43" s="45"/>
      <c r="V43" s="45"/>
    </row>
    <row r="44" spans="1:22" s="73" customFormat="1" ht="21.75" customHeight="1">
      <c r="A44" s="45"/>
      <c r="B44" s="45"/>
      <c r="C44" s="45"/>
      <c r="D44" s="45"/>
      <c r="E44" s="45"/>
      <c r="F44" s="45"/>
      <c r="G44" s="45"/>
      <c r="H44" s="45"/>
      <c r="I44" s="45"/>
      <c r="J44" s="45"/>
      <c r="K44" s="45"/>
      <c r="L44" s="45"/>
      <c r="M44" s="45"/>
      <c r="N44" s="45"/>
      <c r="O44" s="45"/>
      <c r="P44" s="45"/>
      <c r="Q44" s="45"/>
      <c r="R44" s="45"/>
      <c r="S44" s="45"/>
      <c r="T44" s="45"/>
      <c r="U44" s="45"/>
      <c r="V44" s="45"/>
    </row>
    <row r="45" spans="1:22" s="73" customFormat="1" ht="21.75" customHeight="1">
      <c r="A45" s="45"/>
      <c r="B45" s="45"/>
      <c r="C45" s="45"/>
      <c r="D45" s="45"/>
      <c r="E45" s="45"/>
      <c r="F45" s="45"/>
      <c r="G45" s="45"/>
      <c r="H45" s="45"/>
      <c r="I45" s="45"/>
      <c r="J45" s="45"/>
      <c r="K45" s="45"/>
      <c r="L45" s="45"/>
      <c r="M45" s="45"/>
      <c r="N45" s="45"/>
      <c r="O45" s="45"/>
      <c r="P45" s="45"/>
      <c r="Q45" s="45"/>
      <c r="R45" s="45"/>
      <c r="S45" s="45"/>
      <c r="T45" s="45"/>
      <c r="U45" s="45"/>
      <c r="V45" s="45"/>
    </row>
    <row r="46" spans="1:22" s="73" customFormat="1" ht="21.75" customHeight="1">
      <c r="A46" s="45"/>
      <c r="B46" s="45"/>
      <c r="C46" s="45"/>
      <c r="D46" s="45"/>
      <c r="E46" s="45"/>
      <c r="F46" s="45"/>
      <c r="G46" s="45"/>
      <c r="H46" s="45"/>
      <c r="I46" s="45"/>
      <c r="J46" s="45"/>
      <c r="K46" s="45"/>
      <c r="L46" s="45"/>
      <c r="M46" s="45"/>
      <c r="N46" s="45"/>
      <c r="O46" s="45"/>
      <c r="P46" s="45"/>
      <c r="Q46" s="45"/>
      <c r="R46" s="45"/>
      <c r="S46" s="45"/>
      <c r="T46" s="45"/>
      <c r="U46" s="45"/>
      <c r="V46" s="45"/>
    </row>
    <row r="47" spans="1:22" s="73" customFormat="1" ht="21.75" customHeight="1">
      <c r="A47" s="45"/>
      <c r="B47" s="45"/>
      <c r="C47" s="45"/>
      <c r="D47" s="45"/>
      <c r="E47" s="45"/>
      <c r="F47" s="45"/>
      <c r="G47" s="45"/>
      <c r="H47" s="45"/>
      <c r="I47" s="45"/>
      <c r="J47" s="45"/>
      <c r="K47" s="45"/>
      <c r="L47" s="45"/>
      <c r="M47" s="45"/>
      <c r="N47" s="45"/>
      <c r="O47" s="45"/>
      <c r="P47" s="45"/>
      <c r="Q47" s="45"/>
      <c r="R47" s="45"/>
      <c r="S47" s="45"/>
      <c r="T47" s="45"/>
      <c r="U47" s="45"/>
      <c r="V47" s="45"/>
    </row>
    <row r="48" spans="1:22" s="73" customFormat="1" ht="21.75" customHeight="1">
      <c r="A48" s="45"/>
      <c r="B48" s="45"/>
      <c r="C48" s="45"/>
      <c r="D48" s="45"/>
      <c r="E48" s="45"/>
      <c r="F48" s="45"/>
      <c r="G48" s="45"/>
      <c r="H48" s="45"/>
      <c r="I48" s="45"/>
      <c r="J48" s="45"/>
      <c r="K48" s="45"/>
      <c r="L48" s="45"/>
      <c r="M48" s="45"/>
      <c r="N48" s="45"/>
      <c r="O48" s="45"/>
      <c r="P48" s="45"/>
      <c r="Q48" s="45"/>
      <c r="R48" s="45"/>
      <c r="S48" s="45"/>
      <c r="T48" s="45"/>
      <c r="U48" s="45"/>
      <c r="V48" s="45"/>
    </row>
    <row r="49" spans="1:22" s="73" customFormat="1" ht="21.75" customHeight="1">
      <c r="A49" s="45"/>
      <c r="B49" s="45"/>
      <c r="C49" s="45"/>
      <c r="D49" s="45"/>
      <c r="E49" s="45"/>
      <c r="F49" s="45"/>
      <c r="G49" s="45"/>
      <c r="H49" s="45"/>
      <c r="I49" s="45"/>
      <c r="J49" s="45"/>
      <c r="K49" s="45"/>
      <c r="L49" s="45"/>
      <c r="M49" s="45"/>
      <c r="N49" s="45"/>
      <c r="O49" s="45"/>
      <c r="P49" s="45"/>
      <c r="Q49" s="45"/>
      <c r="R49" s="45"/>
      <c r="S49" s="45"/>
      <c r="T49" s="45"/>
      <c r="U49" s="45"/>
      <c r="V49" s="45"/>
    </row>
    <row r="50" spans="1:22" s="73" customFormat="1" ht="21.75" customHeight="1">
      <c r="A50" s="45"/>
      <c r="B50" s="45"/>
      <c r="C50" s="45"/>
      <c r="D50" s="45"/>
      <c r="E50" s="45"/>
      <c r="F50" s="45"/>
      <c r="G50" s="45"/>
      <c r="H50" s="45"/>
      <c r="I50" s="45"/>
      <c r="J50" s="45"/>
      <c r="K50" s="45"/>
      <c r="L50" s="45"/>
      <c r="M50" s="45"/>
      <c r="N50" s="45"/>
      <c r="O50" s="45"/>
      <c r="P50" s="45"/>
      <c r="Q50" s="45"/>
      <c r="R50" s="45"/>
      <c r="S50" s="45"/>
      <c r="T50" s="45"/>
      <c r="U50" s="45"/>
      <c r="V50" s="45"/>
    </row>
    <row r="51" spans="1:22" s="73" customFormat="1" ht="21.75" customHeight="1">
      <c r="A51" s="45"/>
      <c r="B51" s="45"/>
      <c r="C51" s="45"/>
      <c r="D51" s="45"/>
      <c r="E51" s="45"/>
      <c r="F51" s="45"/>
      <c r="G51" s="45"/>
      <c r="H51" s="45"/>
      <c r="I51" s="45"/>
      <c r="J51" s="45"/>
      <c r="K51" s="45"/>
      <c r="L51" s="45"/>
      <c r="M51" s="45"/>
      <c r="N51" s="45"/>
      <c r="O51" s="45"/>
      <c r="P51" s="45"/>
      <c r="Q51" s="45"/>
      <c r="R51" s="45"/>
      <c r="S51" s="45"/>
      <c r="T51" s="45"/>
      <c r="U51" s="45"/>
      <c r="V51" s="45"/>
    </row>
    <row r="52" spans="1:22" s="73" customFormat="1" ht="21.75" customHeight="1">
      <c r="A52" s="45"/>
      <c r="B52" s="45"/>
      <c r="C52" s="45"/>
      <c r="D52" s="45"/>
      <c r="E52" s="45"/>
      <c r="F52" s="45"/>
      <c r="G52" s="45"/>
      <c r="H52" s="45"/>
      <c r="I52" s="45"/>
      <c r="J52" s="45"/>
      <c r="K52" s="45"/>
      <c r="L52" s="45"/>
      <c r="M52" s="45"/>
      <c r="N52" s="45"/>
      <c r="O52" s="45"/>
      <c r="P52" s="45"/>
      <c r="Q52" s="45"/>
      <c r="R52" s="45"/>
      <c r="S52" s="45"/>
      <c r="T52" s="45"/>
      <c r="U52" s="45"/>
      <c r="V52" s="45"/>
    </row>
    <row r="53" spans="1:22" s="73" customFormat="1" ht="21.75" customHeight="1">
      <c r="A53" s="45"/>
      <c r="B53" s="45"/>
      <c r="C53" s="45"/>
      <c r="D53" s="45"/>
      <c r="E53" s="45"/>
      <c r="F53" s="45"/>
      <c r="G53" s="45"/>
      <c r="H53" s="45"/>
      <c r="I53" s="45"/>
      <c r="J53" s="45"/>
      <c r="K53" s="45"/>
      <c r="L53" s="45"/>
      <c r="M53" s="45"/>
      <c r="N53" s="45"/>
      <c r="O53" s="45"/>
      <c r="P53" s="45"/>
      <c r="Q53" s="45"/>
      <c r="R53" s="45"/>
      <c r="S53" s="45"/>
      <c r="T53" s="45"/>
      <c r="U53" s="45"/>
      <c r="V53" s="45"/>
    </row>
    <row r="54" spans="1:22" s="73" customFormat="1" ht="21.75" customHeight="1">
      <c r="A54" s="45"/>
      <c r="B54" s="45"/>
      <c r="C54" s="45"/>
      <c r="D54" s="45"/>
      <c r="E54" s="45"/>
      <c r="F54" s="45"/>
      <c r="G54" s="45"/>
      <c r="H54" s="45"/>
      <c r="I54" s="45"/>
      <c r="J54" s="45"/>
      <c r="K54" s="45"/>
      <c r="L54" s="45"/>
      <c r="M54" s="45"/>
      <c r="N54" s="45"/>
      <c r="O54" s="45"/>
      <c r="P54" s="45"/>
      <c r="Q54" s="45"/>
      <c r="R54" s="45"/>
      <c r="S54" s="45"/>
      <c r="T54" s="45"/>
      <c r="U54" s="45"/>
      <c r="V54" s="45"/>
    </row>
    <row r="55" spans="1:22" s="73" customFormat="1" ht="21.75" customHeight="1">
      <c r="A55" s="45"/>
      <c r="B55" s="45"/>
      <c r="C55" s="45"/>
      <c r="D55" s="45"/>
      <c r="E55" s="45"/>
      <c r="F55" s="45"/>
      <c r="G55" s="45"/>
      <c r="H55" s="45"/>
      <c r="I55" s="45"/>
      <c r="J55" s="45"/>
      <c r="K55" s="45"/>
      <c r="L55" s="45"/>
      <c r="M55" s="45"/>
      <c r="N55" s="45"/>
      <c r="O55" s="45"/>
      <c r="P55" s="45"/>
      <c r="Q55" s="45"/>
      <c r="R55" s="45"/>
      <c r="S55" s="45"/>
      <c r="T55" s="45"/>
      <c r="U55" s="45"/>
      <c r="V55" s="45"/>
    </row>
    <row r="56" spans="1:22" s="73" customFormat="1" ht="21.75" customHeight="1">
      <c r="A56" s="45"/>
      <c r="B56" s="45"/>
      <c r="C56" s="45"/>
      <c r="D56" s="45"/>
      <c r="E56" s="45"/>
      <c r="F56" s="45"/>
      <c r="G56" s="45"/>
      <c r="H56" s="45"/>
      <c r="I56" s="45"/>
      <c r="J56" s="45"/>
      <c r="K56" s="45"/>
      <c r="L56" s="45"/>
      <c r="M56" s="45"/>
      <c r="N56" s="45"/>
      <c r="O56" s="45"/>
      <c r="P56" s="45"/>
      <c r="Q56" s="45"/>
      <c r="R56" s="45"/>
      <c r="S56" s="45"/>
      <c r="T56" s="45"/>
      <c r="U56" s="45"/>
      <c r="V56" s="45"/>
    </row>
    <row r="57" spans="1:22" s="73" customFormat="1" ht="21.75" customHeight="1">
      <c r="A57" s="45"/>
      <c r="B57" s="45"/>
      <c r="C57" s="45"/>
      <c r="D57" s="45"/>
      <c r="E57" s="45"/>
      <c r="F57" s="45"/>
      <c r="G57" s="45"/>
      <c r="H57" s="45"/>
      <c r="I57" s="45"/>
      <c r="J57" s="45"/>
      <c r="K57" s="45"/>
      <c r="L57" s="45"/>
      <c r="M57" s="45"/>
      <c r="N57" s="45"/>
      <c r="O57" s="45"/>
      <c r="P57" s="45"/>
      <c r="Q57" s="45"/>
      <c r="R57" s="45"/>
      <c r="S57" s="45"/>
      <c r="T57" s="45"/>
      <c r="U57" s="45"/>
      <c r="V57" s="45"/>
    </row>
    <row r="58" spans="1:22" s="73" customFormat="1" ht="21.75" customHeight="1">
      <c r="A58" s="45"/>
      <c r="B58" s="45"/>
      <c r="C58" s="45"/>
      <c r="D58" s="45"/>
      <c r="E58" s="45"/>
      <c r="F58" s="45"/>
      <c r="G58" s="45"/>
      <c r="H58" s="45"/>
      <c r="I58" s="45"/>
      <c r="J58" s="45"/>
      <c r="K58" s="45"/>
      <c r="L58" s="45"/>
      <c r="M58" s="45"/>
      <c r="N58" s="45"/>
      <c r="O58" s="45"/>
      <c r="P58" s="45"/>
      <c r="Q58" s="45"/>
      <c r="R58" s="45"/>
      <c r="S58" s="45"/>
      <c r="T58" s="45"/>
      <c r="U58" s="45"/>
      <c r="V58" s="45"/>
    </row>
    <row r="59" spans="1:22" s="73" customFormat="1" ht="21.75" customHeight="1">
      <c r="A59" s="45"/>
      <c r="B59" s="45"/>
      <c r="C59" s="45"/>
      <c r="D59" s="45"/>
      <c r="E59" s="45"/>
      <c r="F59" s="45"/>
      <c r="G59" s="45"/>
      <c r="H59" s="45"/>
      <c r="I59" s="45"/>
      <c r="J59" s="45"/>
      <c r="K59" s="45"/>
      <c r="L59" s="45"/>
      <c r="M59" s="45"/>
      <c r="N59" s="45"/>
      <c r="O59" s="45"/>
      <c r="P59" s="45"/>
      <c r="Q59" s="45"/>
      <c r="R59" s="45"/>
      <c r="S59" s="45"/>
      <c r="T59" s="45"/>
      <c r="U59" s="45"/>
      <c r="V59" s="45"/>
    </row>
    <row r="60" spans="1:22" s="73" customFormat="1" ht="21.75" customHeight="1">
      <c r="A60" s="45"/>
      <c r="B60" s="45"/>
      <c r="C60" s="45"/>
      <c r="D60" s="45"/>
      <c r="E60" s="45"/>
      <c r="F60" s="45"/>
      <c r="G60" s="45"/>
      <c r="H60" s="45"/>
      <c r="I60" s="45"/>
      <c r="J60" s="45"/>
      <c r="K60" s="45"/>
      <c r="L60" s="45"/>
      <c r="M60" s="45"/>
      <c r="N60" s="45"/>
      <c r="O60" s="45"/>
      <c r="P60" s="45"/>
      <c r="Q60" s="45"/>
      <c r="R60" s="45"/>
      <c r="S60" s="45"/>
      <c r="T60" s="45"/>
      <c r="U60" s="45"/>
      <c r="V60" s="45"/>
    </row>
    <row r="61" spans="1:22" s="73" customFormat="1" ht="21.75" customHeight="1">
      <c r="A61" s="45"/>
      <c r="B61" s="45"/>
      <c r="C61" s="45"/>
      <c r="D61" s="45"/>
      <c r="E61" s="45"/>
      <c r="F61" s="45"/>
      <c r="G61" s="45"/>
      <c r="H61" s="45"/>
      <c r="I61" s="45"/>
      <c r="J61" s="45"/>
      <c r="K61" s="45"/>
      <c r="L61" s="45"/>
      <c r="M61" s="45"/>
      <c r="N61" s="45"/>
      <c r="O61" s="45"/>
      <c r="P61" s="45"/>
      <c r="Q61" s="45"/>
      <c r="R61" s="45"/>
      <c r="S61" s="45"/>
      <c r="T61" s="45"/>
      <c r="U61" s="45"/>
      <c r="V61" s="45"/>
    </row>
    <row r="62" spans="1:22" s="73" customFormat="1" ht="21.75" customHeight="1">
      <c r="A62" s="45"/>
      <c r="B62" s="45"/>
      <c r="C62" s="45"/>
      <c r="D62" s="45"/>
      <c r="E62" s="45"/>
      <c r="F62" s="45"/>
      <c r="G62" s="45"/>
      <c r="H62" s="45"/>
      <c r="I62" s="45"/>
      <c r="J62" s="45"/>
      <c r="K62" s="45"/>
      <c r="L62" s="45"/>
      <c r="M62" s="45"/>
      <c r="N62" s="45"/>
      <c r="O62" s="45"/>
      <c r="P62" s="45"/>
      <c r="Q62" s="45"/>
      <c r="R62" s="45"/>
      <c r="S62" s="45"/>
      <c r="T62" s="45"/>
      <c r="U62" s="45"/>
      <c r="V62" s="45"/>
    </row>
    <row r="63" spans="1:22" s="73" customFormat="1" ht="21.75" customHeight="1">
      <c r="A63" s="45"/>
      <c r="B63" s="45"/>
      <c r="C63" s="45"/>
      <c r="D63" s="45"/>
      <c r="E63" s="45"/>
      <c r="F63" s="45"/>
      <c r="G63" s="45"/>
      <c r="H63" s="45"/>
      <c r="I63" s="45"/>
      <c r="J63" s="45"/>
      <c r="K63" s="45"/>
      <c r="L63" s="45"/>
      <c r="M63" s="45"/>
      <c r="N63" s="45"/>
      <c r="O63" s="45"/>
      <c r="P63" s="45"/>
      <c r="Q63" s="45"/>
      <c r="R63" s="45"/>
      <c r="S63" s="45"/>
      <c r="T63" s="45"/>
      <c r="U63" s="45"/>
      <c r="V63" s="45"/>
    </row>
    <row r="64" spans="1:22" s="73" customFormat="1" ht="21.75" customHeight="1">
      <c r="A64" s="45"/>
      <c r="B64" s="45"/>
      <c r="C64" s="45"/>
      <c r="D64" s="45"/>
      <c r="E64" s="45"/>
      <c r="F64" s="45"/>
      <c r="G64" s="45"/>
      <c r="H64" s="45"/>
      <c r="I64" s="45"/>
      <c r="J64" s="45"/>
      <c r="K64" s="45"/>
      <c r="L64" s="45"/>
      <c r="M64" s="45"/>
      <c r="N64" s="45"/>
      <c r="O64" s="45"/>
      <c r="P64" s="45"/>
      <c r="Q64" s="45"/>
      <c r="R64" s="45"/>
      <c r="S64" s="45"/>
      <c r="T64" s="45"/>
      <c r="U64" s="45"/>
      <c r="V64" s="45"/>
    </row>
    <row r="65" spans="1:22" s="73" customFormat="1" ht="21.75" customHeight="1">
      <c r="A65" s="45"/>
      <c r="B65" s="45"/>
      <c r="C65" s="45"/>
      <c r="D65" s="45"/>
      <c r="E65" s="45"/>
      <c r="F65" s="45"/>
      <c r="G65" s="45"/>
      <c r="H65" s="45"/>
      <c r="I65" s="45"/>
      <c r="J65" s="45"/>
      <c r="K65" s="45"/>
      <c r="L65" s="45"/>
      <c r="M65" s="45"/>
      <c r="N65" s="45"/>
      <c r="O65" s="45"/>
      <c r="P65" s="45"/>
      <c r="Q65" s="45"/>
      <c r="R65" s="45"/>
      <c r="S65" s="45"/>
      <c r="T65" s="45"/>
      <c r="U65" s="45"/>
      <c r="V65" s="45"/>
    </row>
    <row r="66" spans="1:22" s="73" customFormat="1" ht="21.75" customHeight="1">
      <c r="A66" s="45"/>
      <c r="B66" s="45"/>
      <c r="C66" s="45"/>
      <c r="D66" s="45"/>
      <c r="E66" s="45"/>
      <c r="F66" s="45"/>
      <c r="G66" s="45"/>
      <c r="H66" s="45"/>
      <c r="I66" s="45"/>
      <c r="J66" s="45"/>
      <c r="K66" s="45"/>
      <c r="L66" s="45"/>
      <c r="M66" s="45"/>
      <c r="N66" s="45"/>
      <c r="O66" s="45"/>
      <c r="P66" s="45"/>
      <c r="Q66" s="45"/>
      <c r="R66" s="45"/>
      <c r="S66" s="45"/>
      <c r="T66" s="45"/>
      <c r="U66" s="45"/>
      <c r="V66" s="45"/>
    </row>
    <row r="67" spans="1:22" s="73" customFormat="1" ht="21.75" customHeight="1">
      <c r="A67" s="45"/>
      <c r="B67" s="45"/>
      <c r="C67" s="45"/>
      <c r="D67" s="45"/>
      <c r="E67" s="45"/>
      <c r="F67" s="45"/>
      <c r="G67" s="45"/>
      <c r="H67" s="45"/>
      <c r="I67" s="45"/>
      <c r="J67" s="45"/>
      <c r="K67" s="45"/>
      <c r="L67" s="45"/>
      <c r="M67" s="45"/>
      <c r="N67" s="45"/>
      <c r="O67" s="45"/>
      <c r="P67" s="45"/>
      <c r="Q67" s="45"/>
      <c r="R67" s="45"/>
      <c r="S67" s="45"/>
      <c r="T67" s="45"/>
      <c r="U67" s="45"/>
      <c r="V67" s="45"/>
    </row>
    <row r="68" spans="1:22" s="73" customFormat="1" ht="21.75" customHeight="1">
      <c r="A68" s="45"/>
      <c r="B68" s="45"/>
      <c r="C68" s="45"/>
      <c r="D68" s="45"/>
      <c r="E68" s="45"/>
      <c r="F68" s="45"/>
      <c r="G68" s="45"/>
      <c r="H68" s="45"/>
      <c r="I68" s="45"/>
      <c r="J68" s="45"/>
      <c r="K68" s="45"/>
      <c r="L68" s="45"/>
      <c r="M68" s="45"/>
      <c r="N68" s="45"/>
      <c r="O68" s="45"/>
      <c r="P68" s="45"/>
      <c r="Q68" s="45"/>
      <c r="R68" s="45"/>
      <c r="S68" s="45"/>
      <c r="T68" s="45"/>
      <c r="U68" s="45"/>
      <c r="V68" s="45"/>
    </row>
    <row r="69" spans="1:22" s="73" customFormat="1" ht="21.75" customHeight="1">
      <c r="A69" s="45"/>
      <c r="B69" s="45"/>
      <c r="C69" s="45"/>
      <c r="D69" s="45"/>
      <c r="E69" s="45"/>
      <c r="F69" s="45"/>
      <c r="G69" s="45"/>
      <c r="H69" s="45"/>
      <c r="I69" s="45"/>
      <c r="J69" s="45"/>
      <c r="K69" s="45"/>
      <c r="L69" s="45"/>
      <c r="M69" s="45"/>
      <c r="N69" s="45"/>
      <c r="O69" s="45"/>
      <c r="P69" s="45"/>
      <c r="Q69" s="45"/>
      <c r="R69" s="45"/>
      <c r="S69" s="45"/>
      <c r="T69" s="45"/>
      <c r="U69" s="45"/>
      <c r="V69" s="45"/>
    </row>
    <row r="70" spans="1:22" s="73" customFormat="1" ht="21.75" customHeight="1">
      <c r="A70" s="45"/>
      <c r="B70" s="45"/>
      <c r="C70" s="45"/>
      <c r="D70" s="45"/>
      <c r="E70" s="45"/>
      <c r="F70" s="45"/>
      <c r="G70" s="45"/>
      <c r="H70" s="45"/>
      <c r="I70" s="45"/>
      <c r="J70" s="45"/>
      <c r="K70" s="45"/>
      <c r="L70" s="45"/>
      <c r="M70" s="45"/>
      <c r="N70" s="45"/>
      <c r="O70" s="45"/>
      <c r="P70" s="45"/>
      <c r="Q70" s="45"/>
      <c r="R70" s="45"/>
      <c r="S70" s="45"/>
      <c r="T70" s="45"/>
      <c r="U70" s="45"/>
      <c r="V70" s="45"/>
    </row>
    <row r="71" spans="1:22" s="73" customFormat="1" ht="21.75" customHeight="1">
      <c r="A71" s="45"/>
      <c r="B71" s="45"/>
      <c r="C71" s="45"/>
      <c r="D71" s="45"/>
      <c r="E71" s="45"/>
      <c r="F71" s="45"/>
      <c r="G71" s="45"/>
      <c r="H71" s="45"/>
      <c r="I71" s="45"/>
      <c r="J71" s="45"/>
      <c r="K71" s="45"/>
      <c r="L71" s="45"/>
      <c r="M71" s="45"/>
      <c r="N71" s="45"/>
      <c r="O71" s="45"/>
      <c r="P71" s="45"/>
      <c r="Q71" s="45"/>
      <c r="R71" s="45"/>
      <c r="S71" s="45"/>
      <c r="T71" s="45"/>
      <c r="U71" s="45"/>
      <c r="V71" s="45"/>
    </row>
    <row r="72" spans="1:22" s="73" customFormat="1" ht="21.75" customHeight="1">
      <c r="A72" s="45"/>
      <c r="B72" s="45"/>
      <c r="C72" s="45"/>
      <c r="D72" s="45"/>
      <c r="E72" s="45"/>
      <c r="F72" s="45"/>
      <c r="G72" s="45"/>
      <c r="H72" s="45"/>
      <c r="I72" s="45"/>
      <c r="J72" s="45"/>
      <c r="K72" s="45"/>
      <c r="L72" s="45"/>
      <c r="M72" s="45"/>
      <c r="N72" s="45"/>
      <c r="O72" s="45"/>
      <c r="P72" s="45"/>
      <c r="Q72" s="45"/>
      <c r="R72" s="45"/>
      <c r="S72" s="45"/>
      <c r="T72" s="45"/>
      <c r="U72" s="45"/>
      <c r="V72" s="45"/>
    </row>
    <row r="73" spans="1:22" s="73" customFormat="1" ht="21.75" customHeight="1">
      <c r="A73" s="45"/>
      <c r="B73" s="45"/>
      <c r="C73" s="45"/>
      <c r="D73" s="45"/>
      <c r="E73" s="45"/>
      <c r="F73" s="45"/>
      <c r="G73" s="45"/>
      <c r="H73" s="45"/>
      <c r="I73" s="45"/>
      <c r="J73" s="45"/>
      <c r="K73" s="45"/>
      <c r="L73" s="45"/>
      <c r="M73" s="45"/>
      <c r="N73" s="45"/>
      <c r="O73" s="45"/>
      <c r="P73" s="45"/>
      <c r="Q73" s="45"/>
      <c r="R73" s="45"/>
      <c r="S73" s="45"/>
      <c r="T73" s="45"/>
      <c r="U73" s="45"/>
      <c r="V73" s="45"/>
    </row>
    <row r="74" spans="1:22" s="73" customFormat="1" ht="21.75" customHeight="1">
      <c r="A74" s="45"/>
      <c r="B74" s="45"/>
      <c r="C74" s="45"/>
      <c r="D74" s="45"/>
      <c r="E74" s="45"/>
      <c r="F74" s="45"/>
      <c r="G74" s="45"/>
      <c r="H74" s="45"/>
      <c r="I74" s="45"/>
      <c r="J74" s="45"/>
      <c r="K74" s="45"/>
      <c r="L74" s="45"/>
      <c r="M74" s="45"/>
      <c r="N74" s="45"/>
      <c r="O74" s="45"/>
      <c r="P74" s="45"/>
      <c r="Q74" s="45"/>
      <c r="R74" s="45"/>
      <c r="S74" s="45"/>
      <c r="T74" s="45"/>
      <c r="U74" s="45"/>
      <c r="V74" s="45"/>
    </row>
    <row r="75" spans="1:22" s="73" customFormat="1" ht="21.75" customHeight="1">
      <c r="A75" s="45"/>
      <c r="B75" s="45"/>
      <c r="C75" s="45"/>
      <c r="D75" s="45"/>
      <c r="E75" s="45"/>
      <c r="F75" s="45"/>
      <c r="G75" s="45"/>
      <c r="H75" s="45"/>
      <c r="I75" s="45"/>
      <c r="J75" s="45"/>
      <c r="K75" s="45"/>
      <c r="L75" s="45"/>
      <c r="M75" s="45"/>
      <c r="N75" s="45"/>
      <c r="O75" s="45"/>
      <c r="P75" s="45"/>
      <c r="Q75" s="45"/>
      <c r="R75" s="45"/>
      <c r="S75" s="45"/>
      <c r="T75" s="45"/>
      <c r="U75" s="45"/>
      <c r="V75" s="45"/>
    </row>
    <row r="76" spans="1:22" s="73" customFormat="1" ht="21.75" customHeight="1">
      <c r="A76" s="45"/>
      <c r="B76" s="45"/>
      <c r="C76" s="45"/>
      <c r="D76" s="45"/>
      <c r="E76" s="45"/>
      <c r="F76" s="45"/>
      <c r="G76" s="45"/>
      <c r="H76" s="45"/>
      <c r="I76" s="45"/>
      <c r="J76" s="45"/>
      <c r="K76" s="45"/>
      <c r="L76" s="45"/>
      <c r="M76" s="45"/>
      <c r="N76" s="45"/>
      <c r="O76" s="45"/>
      <c r="P76" s="45"/>
      <c r="Q76" s="45"/>
      <c r="R76" s="45"/>
      <c r="S76" s="45"/>
      <c r="T76" s="45"/>
      <c r="U76" s="45"/>
      <c r="V76" s="45"/>
    </row>
    <row r="77" spans="1:22" s="73" customFormat="1" ht="21.75" customHeight="1">
      <c r="A77" s="45"/>
      <c r="B77" s="45"/>
      <c r="C77" s="45"/>
      <c r="D77" s="45"/>
      <c r="E77" s="45"/>
      <c r="F77" s="45"/>
      <c r="G77" s="45"/>
      <c r="H77" s="45"/>
      <c r="I77" s="45"/>
      <c r="J77" s="45"/>
      <c r="K77" s="45"/>
      <c r="L77" s="45"/>
      <c r="M77" s="45"/>
      <c r="N77" s="45"/>
      <c r="O77" s="45"/>
      <c r="P77" s="45"/>
      <c r="Q77" s="45"/>
      <c r="R77" s="45"/>
      <c r="S77" s="45"/>
      <c r="T77" s="45"/>
      <c r="U77" s="45"/>
      <c r="V77" s="45"/>
    </row>
    <row r="78" spans="1:22" s="73" customFormat="1" ht="21.75" customHeight="1">
      <c r="A78" s="45"/>
      <c r="B78" s="45"/>
      <c r="C78" s="45"/>
      <c r="D78" s="45"/>
      <c r="E78" s="45"/>
      <c r="F78" s="45"/>
      <c r="G78" s="45"/>
      <c r="H78" s="45"/>
      <c r="I78" s="45"/>
      <c r="J78" s="45"/>
      <c r="K78" s="45"/>
      <c r="L78" s="45"/>
      <c r="M78" s="45"/>
      <c r="N78" s="45"/>
      <c r="O78" s="45"/>
      <c r="P78" s="45"/>
      <c r="Q78" s="45"/>
      <c r="R78" s="45"/>
      <c r="S78" s="45"/>
      <c r="T78" s="45"/>
      <c r="U78" s="45"/>
      <c r="V78" s="45"/>
    </row>
    <row r="79" spans="1:22" s="73" customFormat="1" ht="21.75" customHeight="1">
      <c r="A79" s="45"/>
      <c r="B79" s="45"/>
      <c r="C79" s="45"/>
      <c r="D79" s="45"/>
      <c r="E79" s="45"/>
      <c r="F79" s="45"/>
      <c r="G79" s="45"/>
      <c r="H79" s="45"/>
      <c r="I79" s="45"/>
      <c r="J79" s="45"/>
      <c r="K79" s="45"/>
      <c r="L79" s="45"/>
      <c r="M79" s="45"/>
      <c r="N79" s="45"/>
      <c r="O79" s="45"/>
      <c r="P79" s="45"/>
      <c r="Q79" s="45"/>
      <c r="R79" s="45"/>
      <c r="S79" s="45"/>
      <c r="T79" s="45"/>
      <c r="U79" s="45"/>
      <c r="V79" s="45"/>
    </row>
    <row r="80" spans="1:22" s="73" customFormat="1" ht="21.75" customHeight="1">
      <c r="A80" s="45"/>
      <c r="B80" s="45"/>
      <c r="C80" s="45"/>
      <c r="D80" s="45"/>
      <c r="E80" s="45"/>
      <c r="F80" s="45"/>
      <c r="G80" s="45"/>
      <c r="H80" s="45"/>
      <c r="I80" s="45"/>
      <c r="J80" s="45"/>
      <c r="K80" s="45"/>
      <c r="L80" s="45"/>
      <c r="M80" s="45"/>
      <c r="N80" s="45"/>
      <c r="O80" s="45"/>
      <c r="P80" s="45"/>
      <c r="Q80" s="45"/>
      <c r="R80" s="45"/>
      <c r="S80" s="45"/>
      <c r="T80" s="45"/>
      <c r="U80" s="45"/>
      <c r="V80" s="45"/>
    </row>
    <row r="81" spans="1:22" s="73" customFormat="1" ht="21.75" customHeight="1">
      <c r="A81" s="45"/>
      <c r="B81" s="45"/>
      <c r="C81" s="45"/>
      <c r="D81" s="45"/>
      <c r="E81" s="45"/>
      <c r="F81" s="45"/>
      <c r="G81" s="45"/>
      <c r="H81" s="45"/>
      <c r="I81" s="45"/>
      <c r="J81" s="45"/>
      <c r="K81" s="45"/>
      <c r="L81" s="45"/>
      <c r="M81" s="45"/>
      <c r="N81" s="45"/>
      <c r="O81" s="45"/>
      <c r="P81" s="45"/>
      <c r="Q81" s="45"/>
      <c r="R81" s="45"/>
      <c r="S81" s="45"/>
      <c r="T81" s="45"/>
      <c r="U81" s="45"/>
      <c r="V81" s="45"/>
    </row>
    <row r="82" spans="1:22" s="73" customFormat="1" ht="21.75" customHeight="1">
      <c r="A82" s="45"/>
      <c r="B82" s="45"/>
      <c r="C82" s="45"/>
      <c r="D82" s="45"/>
      <c r="E82" s="45"/>
      <c r="F82" s="45"/>
      <c r="G82" s="45"/>
      <c r="H82" s="45"/>
      <c r="I82" s="45"/>
      <c r="J82" s="45"/>
      <c r="K82" s="45"/>
      <c r="L82" s="45"/>
      <c r="M82" s="45"/>
      <c r="N82" s="45"/>
      <c r="O82" s="45"/>
      <c r="P82" s="45"/>
      <c r="Q82" s="45"/>
      <c r="R82" s="45"/>
      <c r="S82" s="45"/>
      <c r="T82" s="45"/>
      <c r="U82" s="45"/>
      <c r="V82" s="45"/>
    </row>
    <row r="83" spans="1:22" s="73" customFormat="1" ht="21.75" customHeight="1">
      <c r="A83" s="45"/>
      <c r="B83" s="45"/>
      <c r="C83" s="45"/>
      <c r="D83" s="45"/>
      <c r="E83" s="45"/>
      <c r="F83" s="45"/>
      <c r="G83" s="45"/>
      <c r="H83" s="45"/>
      <c r="I83" s="45"/>
      <c r="J83" s="45"/>
      <c r="K83" s="45"/>
      <c r="L83" s="45"/>
      <c r="M83" s="45"/>
      <c r="N83" s="45"/>
      <c r="O83" s="45"/>
      <c r="P83" s="45"/>
      <c r="Q83" s="45"/>
      <c r="R83" s="45"/>
      <c r="S83" s="45"/>
      <c r="T83" s="45"/>
      <c r="U83" s="45"/>
      <c r="V83" s="45"/>
    </row>
    <row r="84" spans="1:22" s="73" customFormat="1" ht="21.75" customHeight="1">
      <c r="A84" s="45"/>
      <c r="B84" s="45"/>
      <c r="C84" s="45"/>
      <c r="D84" s="45"/>
      <c r="E84" s="45"/>
      <c r="F84" s="45"/>
      <c r="G84" s="45"/>
      <c r="H84" s="45"/>
      <c r="I84" s="45"/>
      <c r="J84" s="45"/>
      <c r="K84" s="45"/>
      <c r="L84" s="45"/>
      <c r="M84" s="45"/>
      <c r="N84" s="45"/>
      <c r="O84" s="45"/>
      <c r="P84" s="45"/>
      <c r="Q84" s="45"/>
      <c r="R84" s="45"/>
      <c r="S84" s="45"/>
      <c r="T84" s="45"/>
      <c r="U84" s="45"/>
      <c r="V84" s="45"/>
    </row>
    <row r="85" spans="1:22" s="73" customFormat="1" ht="21.75" customHeight="1">
      <c r="A85" s="45"/>
      <c r="B85" s="45"/>
      <c r="C85" s="45"/>
      <c r="D85" s="45"/>
      <c r="E85" s="45"/>
      <c r="F85" s="45"/>
      <c r="G85" s="45"/>
      <c r="H85" s="45"/>
      <c r="I85" s="45"/>
      <c r="J85" s="45"/>
      <c r="K85" s="45"/>
      <c r="L85" s="45"/>
      <c r="M85" s="45"/>
      <c r="N85" s="45"/>
      <c r="O85" s="45"/>
      <c r="P85" s="45"/>
      <c r="Q85" s="45"/>
      <c r="R85" s="45"/>
      <c r="S85" s="45"/>
      <c r="T85" s="45"/>
      <c r="U85" s="45"/>
      <c r="V85" s="45"/>
    </row>
    <row r="86" spans="1:22" s="73" customFormat="1" ht="21.75" customHeight="1">
      <c r="A86" s="45"/>
      <c r="B86" s="45"/>
      <c r="C86" s="45"/>
      <c r="D86" s="45"/>
      <c r="E86" s="45"/>
      <c r="F86" s="45"/>
      <c r="G86" s="45"/>
      <c r="H86" s="45"/>
      <c r="I86" s="45"/>
      <c r="J86" s="45"/>
      <c r="K86" s="45"/>
      <c r="L86" s="45"/>
      <c r="M86" s="45"/>
      <c r="N86" s="45"/>
      <c r="O86" s="45"/>
      <c r="P86" s="45"/>
      <c r="Q86" s="45"/>
      <c r="R86" s="45"/>
      <c r="S86" s="45"/>
      <c r="T86" s="45"/>
      <c r="U86" s="45"/>
      <c r="V86" s="45"/>
    </row>
    <row r="87" spans="1:22" s="73" customFormat="1" ht="21.75" customHeight="1">
      <c r="A87" s="45"/>
      <c r="B87" s="45"/>
      <c r="C87" s="45"/>
      <c r="D87" s="45"/>
      <c r="E87" s="45"/>
      <c r="F87" s="45"/>
      <c r="G87" s="45"/>
      <c r="H87" s="45"/>
      <c r="I87" s="45"/>
      <c r="J87" s="45"/>
      <c r="K87" s="45"/>
      <c r="L87" s="45"/>
      <c r="M87" s="45"/>
      <c r="N87" s="45"/>
      <c r="O87" s="45"/>
      <c r="P87" s="45"/>
      <c r="Q87" s="45"/>
      <c r="R87" s="45"/>
      <c r="S87" s="45"/>
      <c r="T87" s="45"/>
      <c r="U87" s="45"/>
      <c r="V87" s="45"/>
    </row>
    <row r="88" spans="1:22" s="73" customFormat="1" ht="21.75" customHeight="1">
      <c r="A88" s="45"/>
      <c r="B88" s="45"/>
      <c r="C88" s="45"/>
      <c r="D88" s="45"/>
      <c r="E88" s="45"/>
      <c r="F88" s="45"/>
      <c r="G88" s="45"/>
      <c r="H88" s="45"/>
      <c r="I88" s="45"/>
      <c r="J88" s="45"/>
      <c r="K88" s="45"/>
      <c r="L88" s="45"/>
      <c r="M88" s="45"/>
      <c r="N88" s="45"/>
      <c r="O88" s="45"/>
      <c r="P88" s="45"/>
      <c r="Q88" s="45"/>
      <c r="R88" s="45"/>
      <c r="S88" s="45"/>
      <c r="T88" s="45"/>
      <c r="U88" s="45"/>
      <c r="V88" s="45"/>
    </row>
    <row r="89" spans="1:22" s="73" customFormat="1" ht="21.75" customHeight="1">
      <c r="A89" s="45"/>
      <c r="B89" s="45"/>
      <c r="C89" s="45"/>
      <c r="D89" s="45"/>
      <c r="E89" s="45"/>
      <c r="F89" s="45"/>
      <c r="G89" s="45"/>
      <c r="H89" s="45"/>
      <c r="I89" s="45"/>
      <c r="J89" s="45"/>
      <c r="K89" s="45"/>
      <c r="L89" s="45"/>
      <c r="M89" s="45"/>
      <c r="N89" s="45"/>
      <c r="O89" s="45"/>
      <c r="P89" s="45"/>
      <c r="Q89" s="45"/>
      <c r="R89" s="45"/>
      <c r="S89" s="45"/>
      <c r="T89" s="45"/>
      <c r="U89" s="45"/>
      <c r="V89" s="45"/>
    </row>
    <row r="90" spans="1:22" s="73" customFormat="1" ht="21.75" customHeight="1">
      <c r="A90" s="45"/>
      <c r="B90" s="45"/>
      <c r="C90" s="45"/>
      <c r="D90" s="45"/>
      <c r="E90" s="45"/>
      <c r="F90" s="45"/>
      <c r="G90" s="45"/>
      <c r="H90" s="45"/>
      <c r="I90" s="45"/>
      <c r="J90" s="45"/>
      <c r="K90" s="45"/>
      <c r="L90" s="45"/>
      <c r="M90" s="45"/>
      <c r="N90" s="45"/>
      <c r="O90" s="45"/>
      <c r="P90" s="45"/>
      <c r="Q90" s="45"/>
      <c r="R90" s="45"/>
      <c r="S90" s="45"/>
      <c r="T90" s="45"/>
      <c r="U90" s="45"/>
      <c r="V90" s="45"/>
    </row>
    <row r="91" spans="1:22" s="73" customFormat="1" ht="21.75" customHeight="1">
      <c r="A91" s="45"/>
      <c r="B91" s="45"/>
      <c r="C91" s="45"/>
      <c r="D91" s="45"/>
      <c r="E91" s="45"/>
      <c r="F91" s="45"/>
      <c r="G91" s="45"/>
      <c r="H91" s="45"/>
      <c r="I91" s="45"/>
      <c r="J91" s="45"/>
      <c r="K91" s="45"/>
      <c r="L91" s="45"/>
      <c r="M91" s="45"/>
      <c r="N91" s="45"/>
      <c r="O91" s="45"/>
      <c r="P91" s="45"/>
      <c r="Q91" s="45"/>
      <c r="R91" s="45"/>
      <c r="S91" s="45"/>
      <c r="T91" s="45"/>
      <c r="U91" s="45"/>
      <c r="V91" s="45"/>
    </row>
    <row r="92" spans="1:22" s="73" customFormat="1" ht="21.75" customHeight="1">
      <c r="A92" s="45"/>
      <c r="B92" s="45"/>
      <c r="C92" s="45"/>
      <c r="D92" s="45"/>
      <c r="E92" s="45"/>
      <c r="F92" s="45"/>
      <c r="G92" s="45"/>
      <c r="H92" s="45"/>
      <c r="I92" s="45"/>
      <c r="J92" s="45"/>
      <c r="K92" s="45"/>
      <c r="L92" s="45"/>
      <c r="M92" s="45"/>
      <c r="N92" s="45"/>
      <c r="O92" s="45"/>
      <c r="P92" s="45"/>
      <c r="Q92" s="45"/>
      <c r="R92" s="45"/>
      <c r="S92" s="45"/>
      <c r="T92" s="45"/>
      <c r="U92" s="45"/>
      <c r="V92" s="45"/>
    </row>
    <row r="93" spans="1:22" s="73" customFormat="1" ht="21.75" customHeight="1">
      <c r="A93" s="45"/>
      <c r="B93" s="45"/>
      <c r="C93" s="45"/>
      <c r="D93" s="45"/>
      <c r="E93" s="45"/>
      <c r="F93" s="45"/>
      <c r="G93" s="45"/>
      <c r="H93" s="45"/>
      <c r="I93" s="45"/>
      <c r="J93" s="45"/>
      <c r="K93" s="45"/>
      <c r="L93" s="45"/>
      <c r="M93" s="45"/>
      <c r="N93" s="45"/>
      <c r="O93" s="45"/>
      <c r="P93" s="45"/>
      <c r="Q93" s="45"/>
      <c r="R93" s="45"/>
      <c r="S93" s="45"/>
      <c r="T93" s="45"/>
      <c r="U93" s="45"/>
      <c r="V93" s="45"/>
    </row>
    <row r="94" spans="1:22" s="73" customFormat="1" ht="21.75" customHeight="1">
      <c r="A94" s="45"/>
      <c r="B94" s="45"/>
      <c r="C94" s="45"/>
      <c r="D94" s="45"/>
      <c r="E94" s="45"/>
      <c r="F94" s="45"/>
      <c r="G94" s="45"/>
      <c r="H94" s="45"/>
      <c r="I94" s="45"/>
      <c r="J94" s="45"/>
      <c r="K94" s="45"/>
      <c r="L94" s="45"/>
      <c r="M94" s="45"/>
      <c r="N94" s="45"/>
      <c r="O94" s="45"/>
      <c r="P94" s="45"/>
      <c r="Q94" s="45"/>
      <c r="R94" s="45"/>
      <c r="S94" s="45"/>
      <c r="T94" s="45"/>
      <c r="U94" s="45"/>
      <c r="V94" s="45"/>
    </row>
    <row r="95" spans="1:22" s="73" customFormat="1" ht="21.75" customHeight="1">
      <c r="A95" s="45"/>
      <c r="B95" s="45"/>
      <c r="C95" s="45"/>
      <c r="D95" s="45"/>
      <c r="E95" s="45"/>
      <c r="F95" s="45"/>
      <c r="G95" s="45"/>
      <c r="H95" s="45"/>
      <c r="I95" s="45"/>
      <c r="J95" s="45"/>
      <c r="K95" s="45"/>
      <c r="L95" s="45"/>
      <c r="M95" s="45"/>
      <c r="N95" s="45"/>
      <c r="O95" s="45"/>
      <c r="P95" s="45"/>
      <c r="Q95" s="45"/>
      <c r="R95" s="45"/>
      <c r="S95" s="45"/>
      <c r="T95" s="45"/>
      <c r="U95" s="45"/>
      <c r="V95" s="45"/>
    </row>
    <row r="96" spans="1:22" s="73" customFormat="1" ht="21.75" customHeight="1">
      <c r="A96" s="45"/>
      <c r="B96" s="45"/>
      <c r="C96" s="45"/>
      <c r="D96" s="45"/>
      <c r="E96" s="45"/>
      <c r="F96" s="45"/>
      <c r="G96" s="45"/>
      <c r="H96" s="45"/>
      <c r="I96" s="45"/>
      <c r="J96" s="45"/>
      <c r="K96" s="45"/>
      <c r="L96" s="45"/>
      <c r="M96" s="45"/>
      <c r="N96" s="45"/>
      <c r="O96" s="45"/>
      <c r="P96" s="45"/>
      <c r="Q96" s="45"/>
      <c r="R96" s="45"/>
      <c r="S96" s="45"/>
      <c r="T96" s="45"/>
      <c r="U96" s="45"/>
      <c r="V96" s="45"/>
    </row>
    <row r="97" spans="1:22" s="73" customFormat="1" ht="21.75" customHeight="1">
      <c r="A97" s="45"/>
      <c r="B97" s="45"/>
      <c r="C97" s="45"/>
      <c r="D97" s="45"/>
      <c r="E97" s="45"/>
      <c r="F97" s="45"/>
      <c r="G97" s="45"/>
      <c r="H97" s="45"/>
      <c r="I97" s="45"/>
      <c r="J97" s="45"/>
      <c r="K97" s="45"/>
      <c r="L97" s="45"/>
      <c r="M97" s="45"/>
      <c r="N97" s="45"/>
      <c r="O97" s="45"/>
      <c r="P97" s="45"/>
      <c r="Q97" s="45"/>
      <c r="R97" s="45"/>
      <c r="S97" s="45"/>
      <c r="T97" s="45"/>
      <c r="U97" s="45"/>
      <c r="V97" s="45"/>
    </row>
    <row r="98" spans="1:22" s="73" customFormat="1" ht="21.75" customHeight="1">
      <c r="A98" s="45"/>
      <c r="B98" s="45"/>
      <c r="C98" s="45"/>
      <c r="D98" s="45"/>
      <c r="E98" s="45"/>
      <c r="F98" s="45"/>
      <c r="G98" s="45"/>
      <c r="H98" s="45"/>
      <c r="I98" s="45"/>
      <c r="J98" s="45"/>
      <c r="K98" s="45"/>
      <c r="L98" s="45"/>
      <c r="M98" s="45"/>
      <c r="N98" s="45"/>
      <c r="O98" s="45"/>
      <c r="P98" s="45"/>
      <c r="Q98" s="45"/>
      <c r="R98" s="45"/>
      <c r="S98" s="45"/>
      <c r="T98" s="45"/>
      <c r="U98" s="45"/>
      <c r="V98" s="45"/>
    </row>
    <row r="99" spans="1:22" s="73" customFormat="1" ht="21.75" customHeight="1">
      <c r="A99" s="45"/>
      <c r="B99" s="45"/>
      <c r="C99" s="45"/>
      <c r="D99" s="45"/>
      <c r="E99" s="45"/>
      <c r="F99" s="45"/>
      <c r="G99" s="45"/>
      <c r="H99" s="45"/>
      <c r="I99" s="45"/>
      <c r="J99" s="45"/>
      <c r="K99" s="45"/>
      <c r="L99" s="45"/>
      <c r="M99" s="45"/>
      <c r="N99" s="45"/>
      <c r="O99" s="45"/>
      <c r="P99" s="45"/>
      <c r="Q99" s="45"/>
      <c r="R99" s="45"/>
      <c r="S99" s="45"/>
      <c r="T99" s="45"/>
      <c r="U99" s="45"/>
      <c r="V99" s="45"/>
    </row>
    <row r="100" spans="1:22" s="73" customFormat="1" ht="21.75" customHeight="1">
      <c r="A100" s="45"/>
      <c r="B100" s="45"/>
      <c r="C100" s="45"/>
      <c r="D100" s="45"/>
      <c r="E100" s="45"/>
      <c r="F100" s="45"/>
      <c r="G100" s="45"/>
      <c r="H100" s="45"/>
      <c r="I100" s="45"/>
      <c r="J100" s="45"/>
      <c r="K100" s="45"/>
      <c r="L100" s="45"/>
      <c r="M100" s="45"/>
      <c r="N100" s="45"/>
      <c r="O100" s="45"/>
      <c r="P100" s="45"/>
      <c r="Q100" s="45"/>
      <c r="R100" s="45"/>
      <c r="S100" s="45"/>
      <c r="T100" s="45"/>
      <c r="U100" s="45"/>
      <c r="V100" s="45"/>
    </row>
    <row r="101" spans="1:22" s="73" customFormat="1" ht="21.75" customHeight="1">
      <c r="A101" s="45"/>
      <c r="B101" s="45"/>
      <c r="C101" s="45"/>
      <c r="D101" s="45"/>
      <c r="E101" s="45"/>
      <c r="F101" s="45"/>
      <c r="G101" s="45"/>
      <c r="H101" s="45"/>
      <c r="I101" s="45"/>
      <c r="J101" s="45"/>
      <c r="K101" s="45"/>
      <c r="L101" s="45"/>
      <c r="M101" s="45"/>
      <c r="N101" s="45"/>
      <c r="O101" s="45"/>
      <c r="P101" s="45"/>
      <c r="Q101" s="45"/>
      <c r="R101" s="45"/>
      <c r="S101" s="45"/>
      <c r="T101" s="45"/>
      <c r="U101" s="45"/>
      <c r="V101" s="45"/>
    </row>
  </sheetData>
  <mergeCells count="19">
    <mergeCell ref="H1:L1"/>
    <mergeCell ref="T34:U34"/>
    <mergeCell ref="P34:Q34"/>
    <mergeCell ref="L34:M34"/>
    <mergeCell ref="G34:I34"/>
    <mergeCell ref="A29:B29"/>
    <mergeCell ref="A1:C1"/>
    <mergeCell ref="C2:F2"/>
    <mergeCell ref="C3:F3"/>
    <mergeCell ref="A30:B30"/>
    <mergeCell ref="A32:B32"/>
    <mergeCell ref="A27:B27"/>
    <mergeCell ref="A21:B21"/>
    <mergeCell ref="A31:B31"/>
    <mergeCell ref="A23:B23"/>
    <mergeCell ref="A26:B26"/>
    <mergeCell ref="A24:B24"/>
    <mergeCell ref="A25:B25"/>
    <mergeCell ref="A28:B28"/>
  </mergeCells>
  <printOptions/>
  <pageMargins left="0.18" right="0.16" top="0.17" bottom="0.16" header="0.18" footer="0.16"/>
  <pageSetup horizontalDpi="300" verticalDpi="300" orientation="landscape" paperSize="3" scale="44" r:id="rId3"/>
  <legacyDrawing r:id="rId2"/>
  <oleObjects>
    <oleObject progId="Word.Picture.8" shapeId="138099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nmason</dc:creator>
  <cp:keywords/>
  <dc:description/>
  <cp:lastModifiedBy>Renee Hall</cp:lastModifiedBy>
  <cp:lastPrinted>2007-12-06T17:30:38Z</cp:lastPrinted>
  <dcterms:created xsi:type="dcterms:W3CDTF">1998-10-04T13:54:55Z</dcterms:created>
  <dcterms:modified xsi:type="dcterms:W3CDTF">2007-12-06T18:36:29Z</dcterms:modified>
  <cp:category/>
  <cp:version/>
  <cp:contentType/>
  <cp:contentStatus/>
</cp:coreProperties>
</file>